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3B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<sst xmlns="http://schemas.openxmlformats.org/spreadsheetml/2006/main" count="76" uniqueCount="61">
  <si>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</si>
  <si>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</si>
  <si>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</si>
  <si>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</si>
  <si>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</si>
  <si>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</si>
  <si>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</si>
  <si>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</si>
  <si>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</si>
  <si>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</si>
  <si>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</si>
  <si>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</si>
  <si>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</si>
  <si>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</si>
  <si>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</si>
  <si>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</si>
  <si>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</si>
  <si>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</si>
  <si>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</si>
  <si>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</si>
  <si>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</si>
  <si>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</si>
  <si>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</si>
  <si>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</si>
  <si>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</si>
  <si>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</si>
  <si>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</si>
  <si>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</si>
  <si>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</si>
  <si>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</si>
  <si>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</si>
  <si>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</si>
  <si>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</si>
  <si>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</si>
  <si>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</si>
  <si>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</si>
  <si>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</si>
  <si>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</si>
  <si>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</si>
  <si>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</si>
  <si>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</si>
  <si>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</si>
  <si>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</si>
  <si>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</si>
  <si>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 xml:space="preserve">MARYLAND </t>
  </si>
  <si>
    <t>Percent</t>
  </si>
  <si>
    <t>Net</t>
  </si>
  <si>
    <t>Family</t>
  </si>
  <si>
    <t>Total</t>
  </si>
  <si>
    <t>AREA</t>
  </si>
  <si>
    <t>Single</t>
  </si>
  <si>
    <t>Value Change</t>
  </si>
  <si>
    <t xml:space="preserve">        State Percent</t>
  </si>
  <si>
    <t>County Rank</t>
  </si>
  <si>
    <t>Change</t>
  </si>
  <si>
    <t>State Percent</t>
  </si>
  <si>
    <t>Average Construction Value</t>
  </si>
  <si>
    <t>Single Family Housing Units</t>
  </si>
  <si>
    <t>Total Housing Units</t>
  </si>
  <si>
    <t>COUNTY  AND COUNTY GROUP COMPARATIVE ANALYSIS OF NEW HOUSING FOR SPECIFIED YEARS</t>
  </si>
  <si>
    <t>Table 3B.   MARYLAND COUNTY AND COUNTY GROUP NEW HOUSING UNITS AUTHORIZED FOR CONSTRUCTION:  2013 AND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</si>
</sst>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 style="double"/>
      <right/>
      <top/>
      <bottom style="thick"/>
    </border>
    <border>
      <left style="thin"/>
      <right style="double"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ck"/>
      <right style="thin"/>
      <top/>
      <bottom style="thin"/>
    </border>
    <border>
      <left style="double"/>
      <right style="thin"/>
      <top style="thin"/>
      <bottom/>
    </border>
    <border>
      <left style="thin"/>
      <right/>
      <top/>
      <bottom style="thin"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n"/>
      <right/>
      <top style="thick"/>
      <bottom/>
    </border>
    <border>
      <left style="thick"/>
      <right/>
      <top style="thick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1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10" fontId="19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41" fontId="19" fillId="0" borderId="12" xfId="0" applyNumberFormat="1" applyFont="1" applyBorder="1" applyAlignment="1">
      <alignment/>
    </xf>
    <xf numFmtId="0" fontId="18" fillId="0" borderId="18" xfId="0" applyFont="1" applyBorder="1" applyAlignment="1">
      <alignment/>
    </xf>
    <xf numFmtId="10" fontId="21" fillId="0" borderId="19" xfId="0" applyNumberFormat="1" applyFont="1" applyBorder="1" applyAlignment="1">
      <alignment/>
    </xf>
    <xf numFmtId="42" fontId="19" fillId="0" borderId="20" xfId="0" applyNumberFormat="1" applyFont="1" applyBorder="1" applyAlignment="1">
      <alignment/>
    </xf>
    <xf numFmtId="10" fontId="21" fillId="0" borderId="21" xfId="0" applyNumberFormat="1" applyFont="1" applyBorder="1" applyAlignment="1">
      <alignment horizontal="center"/>
    </xf>
    <xf numFmtId="10" fontId="21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0" fontId="21" fillId="0" borderId="20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10" fontId="21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21" fillId="0" borderId="20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41" fontId="19" fillId="0" borderId="20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8" fillId="0" borderId="25" xfId="0" applyFont="1" applyBorder="1" applyAlignment="1">
      <alignment/>
    </xf>
    <xf numFmtId="0" fontId="0" fillId="0" borderId="0" xfId="0" applyBorder="1" applyAlignment="1">
      <alignment/>
    </xf>
    <xf numFmtId="42" fontId="18" fillId="0" borderId="0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41" fontId="23" fillId="0" borderId="20" xfId="0" applyNumberFormat="1" applyFont="1" applyBorder="1" applyAlignment="1">
      <alignment/>
    </xf>
    <xf numFmtId="0" fontId="40" fillId="0" borderId="25" xfId="0" applyFont="1" applyBorder="1" applyAlignment="1">
      <alignment/>
    </xf>
    <xf numFmtId="41" fontId="21" fillId="0" borderId="20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20" fillId="0" borderId="26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40" fillId="0" borderId="0" xfId="0" applyFont="1" applyAlignment="1">
      <alignment/>
    </xf>
    <xf numFmtId="10" fontId="20" fillId="0" borderId="19" xfId="0" applyNumberFormat="1" applyFont="1" applyBorder="1" applyAlignment="1">
      <alignment/>
    </xf>
    <xf numFmtId="42" fontId="18" fillId="0" borderId="20" xfId="0" applyNumberFormat="1" applyFont="1" applyBorder="1" applyAlignment="1">
      <alignment/>
    </xf>
    <xf numFmtId="10" fontId="20" fillId="0" borderId="21" xfId="0" applyNumberFormat="1" applyFont="1" applyBorder="1" applyAlignment="1">
      <alignment horizontal="center"/>
    </xf>
    <xf numFmtId="10" fontId="20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10" fontId="20" fillId="0" borderId="2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10" fontId="20" fillId="0" borderId="23" xfId="0" applyNumberFormat="1" applyFont="1" applyBorder="1" applyAlignment="1">
      <alignment horizontal="center"/>
    </xf>
    <xf numFmtId="10" fontId="20" fillId="0" borderId="20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41" fontId="40" fillId="0" borderId="20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3" fontId="24" fillId="0" borderId="34" xfId="0" applyNumberFormat="1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9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 horizontal="centerContinuous"/>
    </xf>
    <xf numFmtId="0" fontId="18" fillId="0" borderId="36" xfId="0" applyFont="1" applyBorder="1" applyAlignment="1">
      <alignment horizontal="centerContinuous"/>
    </xf>
    <xf numFmtId="0" fontId="18" fillId="0" borderId="20" xfId="0" applyFont="1" applyBorder="1" applyAlignment="1">
      <alignment horizontal="centerContinuous"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2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24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0" fontId="19" fillId="0" borderId="37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9" fillId="0" borderId="27" xfId="0" applyFont="1" applyBorder="1" applyAlignment="1">
      <alignment horizontal="centerContinuous"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3" xfId="0" applyFont="1" applyBorder="1" applyAlignment="1">
      <alignment/>
    </xf>
    <xf numFmtId="0" fontId="19" fillId="0" borderId="39" xfId="0" applyFont="1" applyBorder="1" applyAlignment="1">
      <alignment horizontal="centerContinuous"/>
    </xf>
    <xf numFmtId="0" fontId="18" fillId="0" borderId="40" xfId="0" applyFont="1" applyBorder="1" applyAlignment="1">
      <alignment horizontal="centerContinuous"/>
    </xf>
    <xf numFmtId="0" fontId="18" fillId="0" borderId="39" xfId="0" applyFont="1" applyBorder="1" applyAlignment="1">
      <alignment horizontal="centerContinuous"/>
    </xf>
    <xf numFmtId="0" fontId="19" fillId="0" borderId="29" xfId="0" applyFont="1" applyBorder="1" applyAlignment="1">
      <alignment/>
    </xf>
    <xf numFmtId="0" fontId="18" fillId="0" borderId="28" xfId="0" applyFont="1" applyBorder="1" applyAlignment="1">
      <alignment horizontal="centerContinuous"/>
    </xf>
    <xf numFmtId="0" fontId="19" fillId="0" borderId="41" xfId="0" applyFont="1" applyBorder="1" applyAlignment="1">
      <alignment/>
    </xf>
    <xf numFmtId="0" fontId="19" fillId="0" borderId="19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19" fillId="0" borderId="47" xfId="0" applyFont="1" applyBorder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6.00390625" style="0" bestFit="1" customWidth="1"/>
    <col min="4" max="19" width="9.140625" style="0" customWidth="1"/>
    <col min="21" max="22" width="10.00390625" style="0" bestFit="1" customWidth="1"/>
    <col min="23" max="23" width="10.7109375" style="0" bestFit="1" customWidth="1"/>
  </cols>
  <sheetData>
    <row r="1" s="3" customFormat="1" ht="15">
      <c r="B1" s="127" t="s">
        <v>60</v>
      </c>
    </row>
    <row r="2" spans="2:20" s="3" customFormat="1" ht="15">
      <c r="B2" s="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5.75" thickBot="1">
      <c r="A3" s="2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5"/>
      <c r="W3" s="124"/>
      <c r="X3" s="124"/>
    </row>
    <row r="4" spans="1:22" ht="16.5" thickBot="1" thickTop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</row>
    <row r="5" spans="1:24" ht="15.75" thickTop="1">
      <c r="A5" s="2"/>
      <c r="B5" s="123"/>
      <c r="C5" s="122"/>
      <c r="D5" s="120"/>
      <c r="E5" s="120"/>
      <c r="F5" s="122"/>
      <c r="G5" s="120"/>
      <c r="H5" s="119"/>
      <c r="I5" s="121"/>
      <c r="J5" s="120"/>
      <c r="K5" s="120"/>
      <c r="L5" s="120"/>
      <c r="M5" s="120"/>
      <c r="N5" s="119"/>
      <c r="O5" s="9"/>
      <c r="P5" s="9"/>
      <c r="Q5" s="9"/>
      <c r="R5" s="9"/>
      <c r="S5" s="9"/>
      <c r="T5" s="9"/>
      <c r="U5" s="9"/>
      <c r="V5" s="9"/>
      <c r="W5" s="9"/>
      <c r="X5" s="118"/>
    </row>
    <row r="6" spans="1:24" ht="15">
      <c r="A6" s="2"/>
      <c r="B6" s="48"/>
      <c r="C6" s="107"/>
      <c r="D6" s="41">
        <v>2013</v>
      </c>
      <c r="E6" s="41"/>
      <c r="F6" s="107"/>
      <c r="G6" s="41">
        <v>2011</v>
      </c>
      <c r="H6" s="41"/>
      <c r="I6" s="101" t="s">
        <v>58</v>
      </c>
      <c r="J6" s="100"/>
      <c r="K6" s="100"/>
      <c r="L6" s="100"/>
      <c r="M6" s="100"/>
      <c r="N6" s="102"/>
      <c r="O6" s="100" t="s">
        <v>57</v>
      </c>
      <c r="P6" s="117"/>
      <c r="Q6" s="117"/>
      <c r="R6" s="117"/>
      <c r="S6" s="117"/>
      <c r="T6" s="117"/>
      <c r="U6" s="117"/>
      <c r="V6" s="117"/>
      <c r="W6" s="117"/>
      <c r="X6" s="116"/>
    </row>
    <row r="7" spans="1:24" ht="15">
      <c r="A7" s="2"/>
      <c r="B7" s="48"/>
      <c r="C7" s="107"/>
      <c r="D7" s="1"/>
      <c r="E7" s="1"/>
      <c r="F7" s="107"/>
      <c r="G7" s="1"/>
      <c r="H7" s="1"/>
      <c r="I7" s="108"/>
      <c r="J7" s="1"/>
      <c r="K7" s="1"/>
      <c r="L7" s="1"/>
      <c r="M7" s="1"/>
      <c r="N7" s="109"/>
      <c r="O7" s="115"/>
      <c r="P7" s="115"/>
      <c r="Q7" s="115"/>
      <c r="R7" s="115"/>
      <c r="S7" s="115"/>
      <c r="T7" s="115"/>
      <c r="U7" s="4"/>
      <c r="V7" s="4"/>
      <c r="W7" s="4"/>
      <c r="X7" s="75"/>
    </row>
    <row r="8" spans="1:24" ht="15">
      <c r="A8" s="2"/>
      <c r="B8" s="48"/>
      <c r="C8" s="87"/>
      <c r="D8" s="87"/>
      <c r="E8" s="87"/>
      <c r="F8" s="87"/>
      <c r="G8" s="87"/>
      <c r="H8" s="87"/>
      <c r="I8" s="113"/>
      <c r="J8" s="112"/>
      <c r="K8" s="104"/>
      <c r="L8" s="111"/>
      <c r="M8" s="112"/>
      <c r="N8" s="114"/>
      <c r="O8" s="113"/>
      <c r="P8" s="112"/>
      <c r="Q8" s="104"/>
      <c r="R8" s="111"/>
      <c r="S8" s="112"/>
      <c r="T8" s="111"/>
      <c r="U8" s="104" t="s">
        <v>56</v>
      </c>
      <c r="V8" s="110"/>
      <c r="W8" s="110"/>
      <c r="X8" s="103"/>
    </row>
    <row r="9" spans="1:24" ht="15">
      <c r="A9" s="2"/>
      <c r="B9" s="48"/>
      <c r="C9" s="67"/>
      <c r="D9" s="38"/>
      <c r="E9" s="38"/>
      <c r="F9" s="67"/>
      <c r="G9" s="38"/>
      <c r="H9" s="38"/>
      <c r="I9" s="108"/>
      <c r="J9" s="1"/>
      <c r="K9" s="107"/>
      <c r="L9" s="106"/>
      <c r="M9" s="1"/>
      <c r="N9" s="109"/>
      <c r="O9" s="108"/>
      <c r="P9" s="1"/>
      <c r="Q9" s="107"/>
      <c r="R9" s="106"/>
      <c r="S9" s="1"/>
      <c r="T9" s="106"/>
      <c r="U9" s="78"/>
      <c r="V9" s="105"/>
      <c r="W9" s="104"/>
      <c r="X9" s="103"/>
    </row>
    <row r="10" spans="1:24" ht="15">
      <c r="A10" s="2"/>
      <c r="B10" s="48"/>
      <c r="C10" s="88"/>
      <c r="D10" s="88"/>
      <c r="E10" s="88" t="s">
        <v>45</v>
      </c>
      <c r="F10" s="88"/>
      <c r="G10" s="88"/>
      <c r="H10" s="88" t="s">
        <v>45</v>
      </c>
      <c r="I10" s="101" t="s">
        <v>54</v>
      </c>
      <c r="J10" s="100"/>
      <c r="K10" s="99" t="s">
        <v>53</v>
      </c>
      <c r="L10" s="98"/>
      <c r="M10" s="100" t="s">
        <v>55</v>
      </c>
      <c r="N10" s="102"/>
      <c r="O10" s="101" t="s">
        <v>54</v>
      </c>
      <c r="P10" s="100"/>
      <c r="Q10" s="99" t="s">
        <v>53</v>
      </c>
      <c r="R10" s="98"/>
      <c r="S10" s="97" t="s">
        <v>52</v>
      </c>
      <c r="T10" s="96"/>
      <c r="U10" s="95"/>
      <c r="V10" s="95"/>
      <c r="W10" s="94" t="s">
        <v>51</v>
      </c>
      <c r="X10" s="93"/>
    </row>
    <row r="11" spans="1:24" ht="15">
      <c r="A11" s="2"/>
      <c r="B11" s="48"/>
      <c r="C11" s="88"/>
      <c r="D11" s="88" t="s">
        <v>50</v>
      </c>
      <c r="E11" s="88" t="s">
        <v>50</v>
      </c>
      <c r="F11" s="88"/>
      <c r="G11" s="88" t="s">
        <v>50</v>
      </c>
      <c r="H11" s="88" t="s">
        <v>50</v>
      </c>
      <c r="I11" s="92"/>
      <c r="J11" s="87"/>
      <c r="K11" s="78"/>
      <c r="L11" s="78"/>
      <c r="M11" s="78"/>
      <c r="N11" s="91"/>
      <c r="O11" s="90"/>
      <c r="P11" s="87"/>
      <c r="Q11" s="78"/>
      <c r="R11" s="78"/>
      <c r="S11" s="78"/>
      <c r="T11" s="78"/>
      <c r="U11" s="89"/>
      <c r="V11" s="88"/>
      <c r="W11" s="87"/>
      <c r="X11" s="86"/>
    </row>
    <row r="12" spans="1:24" ht="15">
      <c r="A12" s="2"/>
      <c r="B12" s="85" t="s">
        <v>49</v>
      </c>
      <c r="C12" s="82" t="s">
        <v>48</v>
      </c>
      <c r="D12" s="82" t="s">
        <v>47</v>
      </c>
      <c r="E12" s="82" t="s">
        <v>47</v>
      </c>
      <c r="F12" s="82" t="s">
        <v>48</v>
      </c>
      <c r="G12" s="82" t="s">
        <v>47</v>
      </c>
      <c r="H12" s="82" t="s">
        <v>47</v>
      </c>
      <c r="I12" s="84" t="s">
        <v>46</v>
      </c>
      <c r="J12" s="82" t="s">
        <v>45</v>
      </c>
      <c r="K12" s="82">
        <v>2013</v>
      </c>
      <c r="L12" s="82">
        <v>2011</v>
      </c>
      <c r="M12" s="82"/>
      <c r="N12" s="82">
        <v>2011</v>
      </c>
      <c r="O12" s="83" t="s">
        <v>46</v>
      </c>
      <c r="P12" s="82" t="s">
        <v>45</v>
      </c>
      <c r="Q12" s="82">
        <v>2013</v>
      </c>
      <c r="R12" s="82">
        <v>2011</v>
      </c>
      <c r="S12" s="82">
        <v>2012</v>
      </c>
      <c r="T12" s="82">
        <v>2011</v>
      </c>
      <c r="U12" s="82">
        <v>2013</v>
      </c>
      <c r="V12" s="82">
        <v>2011</v>
      </c>
      <c r="W12" s="82" t="s">
        <v>46</v>
      </c>
      <c r="X12" s="81" t="s">
        <v>45</v>
      </c>
    </row>
    <row r="13" spans="1:24" ht="15">
      <c r="A13" s="2"/>
      <c r="B13" s="48"/>
      <c r="C13" s="76"/>
      <c r="D13" s="76"/>
      <c r="E13" s="76"/>
      <c r="F13" s="76"/>
      <c r="G13" s="76"/>
      <c r="H13" s="76"/>
      <c r="I13" s="80"/>
      <c r="J13" s="76"/>
      <c r="K13" s="78"/>
      <c r="L13" s="78"/>
      <c r="M13" s="76"/>
      <c r="N13" s="79"/>
      <c r="O13" s="42"/>
      <c r="P13" s="38"/>
      <c r="Q13" s="78"/>
      <c r="R13" s="78"/>
      <c r="S13" s="38"/>
      <c r="T13" s="77"/>
      <c r="U13" s="76"/>
      <c r="V13" s="76"/>
      <c r="W13" s="38"/>
      <c r="X13" s="75"/>
    </row>
    <row r="14" spans="2:24" s="62" customFormat="1" ht="15">
      <c r="B14" s="74" t="s">
        <v>44</v>
      </c>
      <c r="C14" s="73">
        <f>(C23+C28)</f>
        <v>17918</v>
      </c>
      <c r="D14" s="73">
        <f>(D23+D28)</f>
        <v>10667</v>
      </c>
      <c r="E14" s="26">
        <f>(D14/C14)</f>
        <v>0.5953231387431633</v>
      </c>
      <c r="F14" s="73">
        <f>(F23+F28)</f>
        <v>13481</v>
      </c>
      <c r="G14" s="73">
        <f>(G23+G28)</f>
        <v>8362</v>
      </c>
      <c r="H14" s="68">
        <f>(G14/F14)</f>
        <v>0.6202803946294785</v>
      </c>
      <c r="I14" s="72">
        <f>(C14-F14)</f>
        <v>4437</v>
      </c>
      <c r="J14" s="71">
        <f>(I14/F14)</f>
        <v>0.3291298865069357</v>
      </c>
      <c r="K14" s="67"/>
      <c r="L14" s="67"/>
      <c r="M14" s="66"/>
      <c r="N14" s="70">
        <f>(F14/F$14)</f>
        <v>1</v>
      </c>
      <c r="O14" s="69">
        <f>(D14-G14)</f>
        <v>2305</v>
      </c>
      <c r="P14" s="68">
        <f>(O14/G14)</f>
        <v>0.2756517579526429</v>
      </c>
      <c r="Q14" s="67"/>
      <c r="R14" s="67"/>
      <c r="S14" s="66">
        <f>(D14/D$14)</f>
        <v>1</v>
      </c>
      <c r="T14" s="65">
        <f>(G14/G$14)</f>
        <v>1</v>
      </c>
      <c r="U14" s="64">
        <v>200724.2559295022</v>
      </c>
      <c r="V14" s="64">
        <v>203830.62903611577</v>
      </c>
      <c r="W14" s="64">
        <f>(U14-V14)</f>
        <v>-3106.3731066135806</v>
      </c>
      <c r="X14" s="63">
        <f>(W14/V14)</f>
        <v>-0.015239972134232962</v>
      </c>
    </row>
    <row r="15" spans="1:24" ht="15">
      <c r="A15" s="2"/>
      <c r="B15" s="61"/>
      <c r="C15" s="36"/>
      <c r="D15" s="36"/>
      <c r="E15" s="60"/>
      <c r="F15" s="36"/>
      <c r="G15" s="36"/>
      <c r="H15" s="60"/>
      <c r="I15" s="45"/>
      <c r="J15" s="44"/>
      <c r="K15" s="38"/>
      <c r="L15" s="38"/>
      <c r="M15" s="60"/>
      <c r="N15" s="59"/>
      <c r="O15" s="42"/>
      <c r="P15" s="40"/>
      <c r="Q15" s="38"/>
      <c r="R15" s="38"/>
      <c r="S15" s="40"/>
      <c r="T15" s="39"/>
      <c r="U15" s="21"/>
      <c r="V15" s="21"/>
      <c r="W15" s="38"/>
      <c r="X15" s="37"/>
    </row>
    <row r="16" spans="1:24" ht="15">
      <c r="A16" s="2"/>
      <c r="B16" s="58" t="s">
        <v>43</v>
      </c>
      <c r="C16" s="36">
        <f>(C32+C33+C41+C42)</f>
        <v>7643</v>
      </c>
      <c r="D16" s="36">
        <f>(D32+D33+D41+D42)</f>
        <v>4946</v>
      </c>
      <c r="E16" s="26">
        <f>(D16/C16)</f>
        <v>0.6471280910637184</v>
      </c>
      <c r="F16" s="36">
        <f>(F32+F33+F41+F42)</f>
        <v>6586</v>
      </c>
      <c r="G16" s="36">
        <f>(G32+G33+G41+G42)</f>
        <v>3331</v>
      </c>
      <c r="H16" s="26">
        <f>(G16/F16)</f>
        <v>0.5057698147585789</v>
      </c>
      <c r="I16" s="31">
        <f>(C16-F16)</f>
        <v>1057</v>
      </c>
      <c r="J16" s="30">
        <f>(I16/F16)</f>
        <v>0.1604919526267841</v>
      </c>
      <c r="K16" s="38"/>
      <c r="L16" s="38"/>
      <c r="M16" s="23"/>
      <c r="N16" s="28">
        <f>(F16/F$14)</f>
        <v>0.4885394258586158</v>
      </c>
      <c r="O16" s="27">
        <f>(D16-G16)</f>
        <v>1615</v>
      </c>
      <c r="P16" s="26">
        <f>(O16/G16)</f>
        <v>0.4848393875712999</v>
      </c>
      <c r="Q16" s="38"/>
      <c r="R16" s="38"/>
      <c r="S16" s="23">
        <f>(D16/D$14)</f>
        <v>0.46367301021843066</v>
      </c>
      <c r="T16" s="22">
        <f>(G16/G$14)</f>
        <v>0.39834967711073904</v>
      </c>
      <c r="U16" s="21">
        <v>191308.15042458553</v>
      </c>
      <c r="V16" s="21">
        <v>194808.57460222155</v>
      </c>
      <c r="W16" s="21">
        <f>(U16-V16)</f>
        <v>-3500.424177636014</v>
      </c>
      <c r="X16" s="20">
        <f>(W16/V16)</f>
        <v>-0.017968532364571268</v>
      </c>
    </row>
    <row r="17" spans="1:24" ht="15">
      <c r="A17" s="2"/>
      <c r="B17" s="58" t="s">
        <v>42</v>
      </c>
      <c r="C17" s="36">
        <f>(C34+C35+C36+C40+C45+C46+C47+C56+C58)</f>
        <v>7321</v>
      </c>
      <c r="D17" s="36">
        <f>(D34+D35+D36+D40+D45+D46+D47+D56+D58)</f>
        <v>4539</v>
      </c>
      <c r="E17" s="26">
        <f>(D17/C17)</f>
        <v>0.6199972681327688</v>
      </c>
      <c r="F17" s="36">
        <f>(F34+F35+F36+F40+F45+F46+F47+F56+F58)</f>
        <v>4989</v>
      </c>
      <c r="G17" s="36">
        <f>(G34+G35+G36+G40+G45+G46+G47+G56+G58)</f>
        <v>4095</v>
      </c>
      <c r="H17" s="26">
        <f>(G17/F17)</f>
        <v>0.8208057726999398</v>
      </c>
      <c r="I17" s="31">
        <f>(C17-F17)</f>
        <v>2332</v>
      </c>
      <c r="J17" s="30">
        <f>(I17/F17)</f>
        <v>0.467428342353177</v>
      </c>
      <c r="K17" s="38"/>
      <c r="L17" s="38"/>
      <c r="M17" s="23"/>
      <c r="N17" s="28">
        <f>(F17/F$14)</f>
        <v>0.3700764038276092</v>
      </c>
      <c r="O17" s="27">
        <f>(D17-G17)</f>
        <v>444</v>
      </c>
      <c r="P17" s="26">
        <f>(O17/G17)</f>
        <v>0.10842490842490843</v>
      </c>
      <c r="Q17" s="38"/>
      <c r="R17" s="38"/>
      <c r="S17" s="23">
        <f>(D17/D$14)</f>
        <v>0.4255179525639824</v>
      </c>
      <c r="T17" s="22">
        <f>(G17/G$14)</f>
        <v>0.48971537909591006</v>
      </c>
      <c r="U17" s="21">
        <v>212281.9955937431</v>
      </c>
      <c r="V17" s="21">
        <v>216195.6227106227</v>
      </c>
      <c r="W17" s="21">
        <f>(U17-V17)</f>
        <v>-3913.627116879594</v>
      </c>
      <c r="X17" s="20">
        <f>(W17/V17)</f>
        <v>-0.018102249563664727</v>
      </c>
    </row>
    <row r="18" spans="1:24" ht="15">
      <c r="A18" s="2"/>
      <c r="B18" s="58" t="s">
        <v>41</v>
      </c>
      <c r="C18" s="36">
        <f>(C19+C20+C21)</f>
        <v>2954</v>
      </c>
      <c r="D18" s="36">
        <f>(D19+D20+D21)</f>
        <v>1182</v>
      </c>
      <c r="E18" s="26">
        <f>(D18/C18)</f>
        <v>0.4001354096140826</v>
      </c>
      <c r="F18" s="36">
        <f>(F19+F20+F21)</f>
        <v>1906</v>
      </c>
      <c r="G18" s="36">
        <f>(G19+G20+G21)</f>
        <v>936</v>
      </c>
      <c r="H18" s="26">
        <f>(G18/F18)</f>
        <v>0.4910807974816369</v>
      </c>
      <c r="I18" s="31">
        <f>(C18-F18)</f>
        <v>1048</v>
      </c>
      <c r="J18" s="30">
        <f>(I18/F18)</f>
        <v>0.5498426023084995</v>
      </c>
      <c r="K18" s="38"/>
      <c r="L18" s="38"/>
      <c r="M18" s="23"/>
      <c r="N18" s="28">
        <f>(F18/F$14)</f>
        <v>0.14138417031377495</v>
      </c>
      <c r="O18" s="27">
        <f>(D18-G18)</f>
        <v>246</v>
      </c>
      <c r="P18" s="26">
        <f>(O18/G18)</f>
        <v>0.26282051282051283</v>
      </c>
      <c r="Q18" s="38"/>
      <c r="R18" s="38"/>
      <c r="S18" s="23">
        <f>(D18/D$14)</f>
        <v>0.11080903721758695</v>
      </c>
      <c r="T18" s="22">
        <f>(G18/G$14)</f>
        <v>0.11193494379335087</v>
      </c>
      <c r="U18" s="21">
        <v>195742.42639593908</v>
      </c>
      <c r="V18" s="21">
        <v>181841.1143162393</v>
      </c>
      <c r="W18" s="21">
        <f>(U18-V18)</f>
        <v>13901.312079699768</v>
      </c>
      <c r="X18" s="20">
        <f>(W18/V18)</f>
        <v>0.07644757420219082</v>
      </c>
    </row>
    <row r="19" spans="1:24" ht="15">
      <c r="A19" s="2"/>
      <c r="B19" s="58" t="s">
        <v>40</v>
      </c>
      <c r="C19" s="32">
        <f>(C37)</f>
        <v>1257</v>
      </c>
      <c r="D19" s="32">
        <f>(D37)</f>
        <v>220</v>
      </c>
      <c r="E19" s="26">
        <f>(D19/C19)</f>
        <v>0.17501988862370724</v>
      </c>
      <c r="F19" s="32">
        <f>(F37)</f>
        <v>989</v>
      </c>
      <c r="G19" s="32">
        <f>(G37)</f>
        <v>75</v>
      </c>
      <c r="H19" s="26">
        <f>(G19/F19)</f>
        <v>0.07583417593528817</v>
      </c>
      <c r="I19" s="31">
        <f>(C19-F19)</f>
        <v>268</v>
      </c>
      <c r="J19" s="30">
        <f>(I19/F19)</f>
        <v>0.27098078867542974</v>
      </c>
      <c r="K19" s="29"/>
      <c r="L19" s="24"/>
      <c r="M19" s="23"/>
      <c r="N19" s="28">
        <f>(F19/F$14)</f>
        <v>0.0733625101995401</v>
      </c>
      <c r="O19" s="27">
        <f>(D19-G19)</f>
        <v>145</v>
      </c>
      <c r="P19" s="26">
        <f>(O19/G19)</f>
        <v>1.9333333333333333</v>
      </c>
      <c r="Q19" s="25"/>
      <c r="R19" s="24"/>
      <c r="S19" s="23">
        <f>(D19/D$14)</f>
        <v>0.020624355488890973</v>
      </c>
      <c r="T19" s="22">
        <f>(G19/G$14)</f>
        <v>0.00896914613728773</v>
      </c>
      <c r="U19" s="21">
        <v>144413.63636363635</v>
      </c>
      <c r="V19" s="21">
        <v>131036.50666666667</v>
      </c>
      <c r="W19" s="21">
        <f>(U19-V19)</f>
        <v>13377.129696969685</v>
      </c>
      <c r="X19" s="20">
        <f>(W19/V19)</f>
        <v>0.10208704457452228</v>
      </c>
    </row>
    <row r="20" spans="1:24" ht="15">
      <c r="A20" s="2"/>
      <c r="B20" s="58" t="s">
        <v>39</v>
      </c>
      <c r="C20" s="36">
        <f>(C50+C52+C64)</f>
        <v>1103</v>
      </c>
      <c r="D20" s="36">
        <f>(D50+D52+D64)</f>
        <v>415</v>
      </c>
      <c r="E20" s="26">
        <f>(D20/C20)</f>
        <v>0.37624660018132366</v>
      </c>
      <c r="F20" s="36">
        <f>(F50+F52+F64)</f>
        <v>345</v>
      </c>
      <c r="G20" s="36">
        <f>(G50+G52+G64)</f>
        <v>331</v>
      </c>
      <c r="H20" s="26">
        <f>(G20/F20)</f>
        <v>0.9594202898550724</v>
      </c>
      <c r="I20" s="31">
        <f>(C20-F20)</f>
        <v>758</v>
      </c>
      <c r="J20" s="30">
        <f>(I20/F20)</f>
        <v>2.197101449275362</v>
      </c>
      <c r="K20" s="38"/>
      <c r="L20" s="38"/>
      <c r="M20" s="23"/>
      <c r="N20" s="28">
        <f>(F20/F$14)</f>
        <v>0.025591573325420964</v>
      </c>
      <c r="O20" s="27">
        <f>(D20-G20)</f>
        <v>84</v>
      </c>
      <c r="P20" s="26">
        <f>(O20/G20)</f>
        <v>0.2537764350453172</v>
      </c>
      <c r="Q20" s="38"/>
      <c r="R20" s="38"/>
      <c r="S20" s="23">
        <f>(D20/D$14)</f>
        <v>0.0389050342176807</v>
      </c>
      <c r="T20" s="22">
        <f>(G20/G$14)</f>
        <v>0.03958383161922985</v>
      </c>
      <c r="U20" s="21">
        <v>191287.29638554217</v>
      </c>
      <c r="V20" s="21">
        <v>175802.27190332327</v>
      </c>
      <c r="W20" s="21">
        <f>(U20-V20)</f>
        <v>15485.024482218898</v>
      </c>
      <c r="X20" s="20">
        <f>(W20/V20)</f>
        <v>0.08808204987666134</v>
      </c>
    </row>
    <row r="21" spans="1:24" ht="15">
      <c r="A21" s="2"/>
      <c r="B21" s="58" t="s">
        <v>38</v>
      </c>
      <c r="C21" s="36">
        <f>(C51+C55+C57+C59+C62+C63+C65)</f>
        <v>594</v>
      </c>
      <c r="D21" s="36">
        <f>(D51+D55+D57+D59+D62+D63+D65)</f>
        <v>547</v>
      </c>
      <c r="E21" s="26">
        <f>(D21/C21)</f>
        <v>0.9208754208754208</v>
      </c>
      <c r="F21" s="36">
        <f>(F51+F55+F57+F59+F62+F63+F65)</f>
        <v>572</v>
      </c>
      <c r="G21" s="36">
        <f>(G51+G55+G57+G59+G62+G63+G65)</f>
        <v>530</v>
      </c>
      <c r="H21" s="26">
        <f>(G21/F21)</f>
        <v>0.9265734265734266</v>
      </c>
      <c r="I21" s="31">
        <f>(C21-F21)</f>
        <v>22</v>
      </c>
      <c r="J21" s="30">
        <f>(I21/F21)</f>
        <v>0.038461538461538464</v>
      </c>
      <c r="K21" s="38"/>
      <c r="L21" s="38"/>
      <c r="M21" s="23"/>
      <c r="N21" s="28">
        <f>(F21/F$14)</f>
        <v>0.04243008678881389</v>
      </c>
      <c r="O21" s="27">
        <f>(D21-G21)</f>
        <v>17</v>
      </c>
      <c r="P21" s="26">
        <f>(O21/G21)</f>
        <v>0.03207547169811321</v>
      </c>
      <c r="Q21" s="38"/>
      <c r="R21" s="38"/>
      <c r="S21" s="23">
        <f>(D21/D$14)</f>
        <v>0.05127964751101528</v>
      </c>
      <c r="T21" s="22">
        <f>(G21/G$14)</f>
        <v>0.0633819660368333</v>
      </c>
      <c r="U21" s="21">
        <v>219766.58135283363</v>
      </c>
      <c r="V21" s="21">
        <v>192801.87358490567</v>
      </c>
      <c r="W21" s="21">
        <f>(U21-V21)</f>
        <v>26964.70776792796</v>
      </c>
      <c r="X21" s="20">
        <f>(W21/V21)</f>
        <v>0.1398570836815717</v>
      </c>
    </row>
    <row r="22" spans="1:24" ht="15">
      <c r="A22" s="2"/>
      <c r="B22" s="56"/>
      <c r="C22" s="36"/>
      <c r="D22" s="36"/>
      <c r="E22" s="40"/>
      <c r="F22" s="36"/>
      <c r="G22" s="36"/>
      <c r="H22" s="40"/>
      <c r="I22" s="57"/>
      <c r="J22" s="40"/>
      <c r="K22" s="38"/>
      <c r="L22" s="38"/>
      <c r="M22" s="40"/>
      <c r="N22" s="43"/>
      <c r="O22" s="42"/>
      <c r="P22" s="40"/>
      <c r="Q22" s="38"/>
      <c r="R22" s="38"/>
      <c r="S22" s="40"/>
      <c r="T22" s="39"/>
      <c r="U22" s="21"/>
      <c r="V22" s="21"/>
      <c r="W22" s="38"/>
      <c r="X22" s="37"/>
    </row>
    <row r="23" spans="1:24" ht="15">
      <c r="A23" s="2"/>
      <c r="B23" s="56" t="s">
        <v>37</v>
      </c>
      <c r="C23" s="36">
        <f>(C24+C27)</f>
        <v>17766</v>
      </c>
      <c r="D23" s="36">
        <f>(D24+D27)</f>
        <v>10515</v>
      </c>
      <c r="E23" s="26">
        <f>(D23/C23)</f>
        <v>0.5918608578183047</v>
      </c>
      <c r="F23" s="36">
        <f>(F24+F27)</f>
        <v>13313</v>
      </c>
      <c r="G23" s="36">
        <f>(G24+G27)</f>
        <v>8194</v>
      </c>
      <c r="H23" s="26">
        <f>(G23/F23)</f>
        <v>0.6154886201457223</v>
      </c>
      <c r="I23" s="31">
        <f>(C23-F23)</f>
        <v>4453</v>
      </c>
      <c r="J23" s="30">
        <f>(I23/F23)</f>
        <v>0.3344850897618869</v>
      </c>
      <c r="K23" s="38"/>
      <c r="L23" s="38"/>
      <c r="M23" s="23"/>
      <c r="N23" s="28">
        <f>(F23/F$14)</f>
        <v>0.9875380164676211</v>
      </c>
      <c r="O23" s="27">
        <f>(D23-G23)</f>
        <v>2321</v>
      </c>
      <c r="P23" s="26">
        <f>(O23/G23)</f>
        <v>0.28325604100561386</v>
      </c>
      <c r="Q23" s="38"/>
      <c r="R23" s="38"/>
      <c r="S23" s="23">
        <f>(D23/D$14)</f>
        <v>0.9857504452985845</v>
      </c>
      <c r="T23" s="22">
        <f>(G23/G$14)</f>
        <v>0.9799091126524755</v>
      </c>
      <c r="U23" s="21">
        <v>199952.52524964337</v>
      </c>
      <c r="V23" s="21">
        <v>203103.75787161337</v>
      </c>
      <c r="W23" s="21">
        <f>(U23-V23)</f>
        <v>-3151.2326219700044</v>
      </c>
      <c r="X23" s="20">
        <f>(W23/V23)</f>
        <v>-0.015515383146982304</v>
      </c>
    </row>
    <row r="24" spans="1:24" ht="15">
      <c r="A24" s="2"/>
      <c r="B24" s="56" t="s">
        <v>36</v>
      </c>
      <c r="C24" s="55">
        <f>(C25+C26)</f>
        <v>17480</v>
      </c>
      <c r="D24" s="55">
        <f>(D25+D26)</f>
        <v>10269</v>
      </c>
      <c r="E24" s="26">
        <f>(D24/C24)</f>
        <v>0.5874713958810068</v>
      </c>
      <c r="F24" s="55">
        <f>(F25+F26)</f>
        <v>13092</v>
      </c>
      <c r="G24" s="55">
        <f>(G25+G26)</f>
        <v>7973</v>
      </c>
      <c r="H24" s="26">
        <f>(G24/F24)</f>
        <v>0.608997861289337</v>
      </c>
      <c r="I24" s="31">
        <f>(C24-F24)</f>
        <v>4388</v>
      </c>
      <c r="J24" s="30">
        <f>(I24/F24)</f>
        <v>0.33516651390161933</v>
      </c>
      <c r="K24" s="38"/>
      <c r="L24" s="38"/>
      <c r="M24" s="23"/>
      <c r="N24" s="28">
        <f>(F24/F$14)</f>
        <v>0.9711445738446702</v>
      </c>
      <c r="O24" s="27">
        <f>(D24-G24)</f>
        <v>2296</v>
      </c>
      <c r="P24" s="26">
        <f>(O24/G24)</f>
        <v>0.28797190517998245</v>
      </c>
      <c r="Q24" s="38"/>
      <c r="R24" s="38"/>
      <c r="S24" s="23">
        <f>(D24/D$14)</f>
        <v>0.9626886659791881</v>
      </c>
      <c r="T24" s="22">
        <f>(G24/G$14)</f>
        <v>0.9534800287012677</v>
      </c>
      <c r="U24" s="21">
        <v>200407.4112377057</v>
      </c>
      <c r="V24" s="21">
        <v>204035.3682428195</v>
      </c>
      <c r="W24" s="21">
        <f>(U24-V24)</f>
        <v>-3627.9570051138</v>
      </c>
      <c r="X24" s="20">
        <f>(W24/V24)</f>
        <v>-0.01778102020428253</v>
      </c>
    </row>
    <row r="25" spans="1:24" ht="15">
      <c r="A25" s="2"/>
      <c r="B25" s="56" t="s">
        <v>35</v>
      </c>
      <c r="C25" s="55">
        <f>(C32+C33+C36+C37+C41+C42+C47+C50+C52+C56+C58+C64)</f>
        <v>13137</v>
      </c>
      <c r="D25" s="55">
        <f>(D32+D33+D36+D37+D41+D42+D47+D50+D52+D56+D58+D64)</f>
        <v>7594</v>
      </c>
      <c r="E25" s="26">
        <f>(D25/C25)</f>
        <v>0.5780619623962853</v>
      </c>
      <c r="F25" s="55">
        <f>(F32+F33+F36+F37+F41+F42+F47+F50+F52+F56+F58+F64)</f>
        <v>10341</v>
      </c>
      <c r="G25" s="55">
        <f>(G32+G33+G36+G37+G41+G42+G47+G50+G52+G56+G58+G64)</f>
        <v>5691</v>
      </c>
      <c r="H25" s="26">
        <f>(G25/F25)</f>
        <v>0.550333623440673</v>
      </c>
      <c r="I25" s="31">
        <f>(C25-F25)</f>
        <v>2796</v>
      </c>
      <c r="J25" s="30">
        <f>(I25/F25)</f>
        <v>0.2703800406150276</v>
      </c>
      <c r="K25" s="38"/>
      <c r="L25" s="38"/>
      <c r="M25" s="23"/>
      <c r="N25" s="28">
        <f>(F25/F$14)</f>
        <v>0.7670795935019658</v>
      </c>
      <c r="O25" s="27">
        <f>(D25-G25)</f>
        <v>1903</v>
      </c>
      <c r="P25" s="26">
        <f>(O25/G25)</f>
        <v>0.3343876295905816</v>
      </c>
      <c r="Q25" s="38"/>
      <c r="R25" s="38"/>
      <c r="S25" s="23">
        <f>(D25/D$14)</f>
        <v>0.7119152526483548</v>
      </c>
      <c r="T25" s="22">
        <f>(G25/G$14)</f>
        <v>0.680578808897393</v>
      </c>
      <c r="U25" s="21">
        <v>194570.41045562286</v>
      </c>
      <c r="V25" s="21">
        <v>198942.92286065719</v>
      </c>
      <c r="W25" s="21">
        <f>(U25-V25)</f>
        <v>-4372.512405034329</v>
      </c>
      <c r="X25" s="20">
        <f>(W25/V25)</f>
        <v>-0.021978728080198698</v>
      </c>
    </row>
    <row r="26" spans="1:24" ht="15">
      <c r="A26" s="2"/>
      <c r="B26" s="56" t="s">
        <v>34</v>
      </c>
      <c r="C26" s="55">
        <f>(C34+C35+C40+C45+C46+C63+C65)</f>
        <v>4343</v>
      </c>
      <c r="D26" s="55">
        <f>(D34+D35+D40+D45+D46+D63+D65)</f>
        <v>2675</v>
      </c>
      <c r="E26" s="26">
        <f>(D26/C26)</f>
        <v>0.615933686391895</v>
      </c>
      <c r="F26" s="55">
        <f>(F34+F35+F40+F45+F46+F63+F65)</f>
        <v>2751</v>
      </c>
      <c r="G26" s="55">
        <f>(G34+G35+G40+G45+G46+G63+G65)</f>
        <v>2282</v>
      </c>
      <c r="H26" s="26">
        <f>(G26/F26)</f>
        <v>0.8295165394402035</v>
      </c>
      <c r="I26" s="31">
        <f>(C26-F26)</f>
        <v>1592</v>
      </c>
      <c r="J26" s="30">
        <f>(I26/F26)</f>
        <v>0.5786986550345329</v>
      </c>
      <c r="K26" s="38"/>
      <c r="L26" s="38"/>
      <c r="M26" s="23"/>
      <c r="N26" s="28">
        <f>(F26/F$14)</f>
        <v>0.20406498034270454</v>
      </c>
      <c r="O26" s="27">
        <f>(D26-G26)</f>
        <v>393</v>
      </c>
      <c r="P26" s="26">
        <f>(O26/G26)</f>
        <v>0.1722173531989483</v>
      </c>
      <c r="Q26" s="38"/>
      <c r="R26" s="38"/>
      <c r="S26" s="23">
        <f>(D26/D$14)</f>
        <v>0.2507734133308334</v>
      </c>
      <c r="T26" s="22">
        <f>(G26/G$14)</f>
        <v>0.27290121980387466</v>
      </c>
      <c r="U26" s="21">
        <v>216977.94728971962</v>
      </c>
      <c r="V26" s="21">
        <v>216735.23970201577</v>
      </c>
      <c r="W26" s="21">
        <f>(U26-V26)</f>
        <v>242.70758770385874</v>
      </c>
      <c r="X26" s="20">
        <f>(W26/V26)</f>
        <v>0.0011198344488766651</v>
      </c>
    </row>
    <row r="27" spans="1:24" ht="15">
      <c r="A27" s="2"/>
      <c r="B27" s="56" t="s">
        <v>33</v>
      </c>
      <c r="C27" s="55">
        <f>(C59+C62)</f>
        <v>286</v>
      </c>
      <c r="D27" s="55">
        <f>(D59+D62)</f>
        <v>246</v>
      </c>
      <c r="E27" s="26">
        <f>(D27/C27)</f>
        <v>0.8601398601398601</v>
      </c>
      <c r="F27" s="55">
        <f>(F59+F62)</f>
        <v>221</v>
      </c>
      <c r="G27" s="55">
        <f>(G59+G62)</f>
        <v>221</v>
      </c>
      <c r="H27" s="26">
        <f>(G27/F27)</f>
        <v>1</v>
      </c>
      <c r="I27" s="31">
        <f>(C27-F27)</f>
        <v>65</v>
      </c>
      <c r="J27" s="30">
        <f>(I27/F27)</f>
        <v>0.29411764705882354</v>
      </c>
      <c r="K27" s="38"/>
      <c r="L27" s="38"/>
      <c r="M27" s="23"/>
      <c r="N27" s="28">
        <f>(F27/F$14)</f>
        <v>0.01639344262295082</v>
      </c>
      <c r="O27" s="27">
        <f>(D27-G27)</f>
        <v>25</v>
      </c>
      <c r="P27" s="26">
        <f>(O27/G27)</f>
        <v>0.11312217194570136</v>
      </c>
      <c r="Q27" s="38"/>
      <c r="R27" s="38"/>
      <c r="S27" s="23">
        <f>(D27/D$14)</f>
        <v>0.023061779319396267</v>
      </c>
      <c r="T27" s="22">
        <f>(G27/G$14)</f>
        <v>0.026429083951207844</v>
      </c>
      <c r="U27" s="21">
        <v>180963.80894308942</v>
      </c>
      <c r="V27" s="21">
        <v>169494.1221719457</v>
      </c>
      <c r="W27" s="21">
        <f>(U27-V27)</f>
        <v>11469.686771143723</v>
      </c>
      <c r="X27" s="20">
        <f>(W27/V27)</f>
        <v>0.06767011518846734</v>
      </c>
    </row>
    <row r="28" spans="1:24" ht="15">
      <c r="A28" s="2"/>
      <c r="B28" s="54" t="s">
        <v>32</v>
      </c>
      <c r="C28" s="36">
        <f>(C51+C55+C57)</f>
        <v>152</v>
      </c>
      <c r="D28" s="36">
        <f>(D51+D55+D57)</f>
        <v>152</v>
      </c>
      <c r="E28" s="26">
        <f>(D28/C28)</f>
        <v>1</v>
      </c>
      <c r="F28" s="36">
        <f>(F51+F55+F57)</f>
        <v>168</v>
      </c>
      <c r="G28" s="36">
        <f>(G51+G55+G57)</f>
        <v>168</v>
      </c>
      <c r="H28" s="26">
        <f>(G28/F28)</f>
        <v>1</v>
      </c>
      <c r="I28" s="31">
        <f>(C28-F28)</f>
        <v>-16</v>
      </c>
      <c r="J28" s="30">
        <f>(I28/F28)</f>
        <v>-0.09523809523809523</v>
      </c>
      <c r="K28" s="38"/>
      <c r="L28" s="38"/>
      <c r="M28" s="23"/>
      <c r="N28" s="28">
        <f>(F28/F$14)</f>
        <v>0.012461983532378904</v>
      </c>
      <c r="O28" s="27">
        <f>(D28-G28)</f>
        <v>-16</v>
      </c>
      <c r="P28" s="26">
        <f>(O28/G28)</f>
        <v>-0.09523809523809523</v>
      </c>
      <c r="Q28" s="38"/>
      <c r="R28" s="38"/>
      <c r="S28" s="23">
        <f>(D28/D$14)</f>
        <v>0.014249554701415581</v>
      </c>
      <c r="T28" s="22">
        <f>(G28/G$14)</f>
        <v>0.020090887347524514</v>
      </c>
      <c r="U28" s="21">
        <v>254110.75657894736</v>
      </c>
      <c r="V28" s="21">
        <v>239282.90476190476</v>
      </c>
      <c r="W28" s="21">
        <f>(U28-V28)</f>
        <v>14827.851817042596</v>
      </c>
      <c r="X28" s="20">
        <f>(W28/V28)</f>
        <v>0.06196786950491449</v>
      </c>
    </row>
    <row r="29" spans="1:24" ht="15">
      <c r="A29" s="2"/>
      <c r="B29" s="51"/>
      <c r="C29" s="36"/>
      <c r="D29" s="52"/>
      <c r="E29" s="26"/>
      <c r="F29" s="53"/>
      <c r="G29" s="53"/>
      <c r="H29" s="26"/>
      <c r="I29" s="31"/>
      <c r="J29" s="30"/>
      <c r="K29" s="38"/>
      <c r="L29" s="38"/>
      <c r="M29" s="23"/>
      <c r="N29" s="28"/>
      <c r="O29" s="27"/>
      <c r="P29" s="26"/>
      <c r="Q29" s="38"/>
      <c r="R29" s="38"/>
      <c r="S29" s="23"/>
      <c r="T29" s="22"/>
      <c r="U29" s="21"/>
      <c r="V29" s="21"/>
      <c r="W29" s="21"/>
      <c r="X29" s="20"/>
    </row>
    <row r="30" spans="1:24" ht="15">
      <c r="A30" s="2"/>
      <c r="B30" s="51"/>
      <c r="C30" s="32"/>
      <c r="D30" s="52"/>
      <c r="E30" s="40"/>
      <c r="F30" s="46"/>
      <c r="G30" s="46"/>
      <c r="H30" s="40"/>
      <c r="I30" s="45"/>
      <c r="J30" s="44"/>
      <c r="K30" s="38"/>
      <c r="L30" s="38"/>
      <c r="M30" s="23"/>
      <c r="N30" s="43"/>
      <c r="O30" s="42"/>
      <c r="P30" s="40"/>
      <c r="Q30" s="38"/>
      <c r="R30" s="38"/>
      <c r="S30" s="40"/>
      <c r="T30" s="39"/>
      <c r="U30" s="21"/>
      <c r="V30" s="21"/>
      <c r="W30" s="38"/>
      <c r="X30" s="37"/>
    </row>
    <row r="31" spans="1:24" ht="15">
      <c r="A31" s="2"/>
      <c r="B31" s="51" t="s">
        <v>31</v>
      </c>
      <c r="C31" s="32">
        <f>SUM(C32:C37)</f>
        <v>7832</v>
      </c>
      <c r="D31" s="32">
        <f>SUM(D32:D37)</f>
        <v>4414</v>
      </c>
      <c r="E31" s="26">
        <f>(D31/C31)</f>
        <v>0.563585291113381</v>
      </c>
      <c r="F31" s="32">
        <v>5997</v>
      </c>
      <c r="G31" s="32">
        <v>3121</v>
      </c>
      <c r="H31" s="26">
        <f>(G31/F31)</f>
        <v>0.52042688010672</v>
      </c>
      <c r="I31" s="31">
        <f>(C31-F31)</f>
        <v>1835</v>
      </c>
      <c r="J31" s="30">
        <f>(I31/F31)</f>
        <v>0.30598632649658164</v>
      </c>
      <c r="K31" s="38"/>
      <c r="L31" s="38"/>
      <c r="M31" s="23"/>
      <c r="N31" s="28">
        <f>(F31/F$14)</f>
        <v>0.44484830502188266</v>
      </c>
      <c r="O31" s="27">
        <f>(D31-G31)</f>
        <v>1293</v>
      </c>
      <c r="P31" s="26">
        <f>(O31/G31)</f>
        <v>0.41429029157321373</v>
      </c>
      <c r="Q31" s="38"/>
      <c r="R31" s="38"/>
      <c r="S31" s="23">
        <f>(D31/D$14)</f>
        <v>0.4137995687634761</v>
      </c>
      <c r="T31" s="22">
        <f>(G31/G$14)</f>
        <v>0.3732360679263334</v>
      </c>
      <c r="U31" s="21">
        <v>194496.0969642048</v>
      </c>
      <c r="V31" s="21">
        <v>198946.03107978211</v>
      </c>
      <c r="W31" s="21">
        <f>(U31-V31)</f>
        <v>-4449.9341155773145</v>
      </c>
      <c r="X31" s="20">
        <f>(W31/V31)</f>
        <v>-0.022367544059186506</v>
      </c>
    </row>
    <row r="32" spans="1:24" ht="15">
      <c r="A32" s="2"/>
      <c r="B32" s="33" t="s">
        <v>30</v>
      </c>
      <c r="C32" s="32">
        <v>1851</v>
      </c>
      <c r="D32" s="32">
        <v>1404</v>
      </c>
      <c r="E32" s="26">
        <f>(D32/C32)</f>
        <v>0.7585089141004863</v>
      </c>
      <c r="F32" s="32">
        <v>2360</v>
      </c>
      <c r="G32" s="32">
        <v>829</v>
      </c>
      <c r="H32" s="26">
        <f>(G32/F32)</f>
        <v>0.35127118644067795</v>
      </c>
      <c r="I32" s="31">
        <f>(C32-F32)</f>
        <v>-509</v>
      </c>
      <c r="J32" s="30">
        <f>(I32/F32)</f>
        <v>-0.21567796610169493</v>
      </c>
      <c r="K32" s="29">
        <v>3</v>
      </c>
      <c r="L32" s="24">
        <v>2</v>
      </c>
      <c r="M32" s="23"/>
      <c r="N32" s="28">
        <f>(F32/F$14)</f>
        <v>0.1750611972405608</v>
      </c>
      <c r="O32" s="27">
        <f>(D32-G32)</f>
        <v>575</v>
      </c>
      <c r="P32" s="26">
        <f>(O32/G32)</f>
        <v>0.6936067551266586</v>
      </c>
      <c r="Q32" s="25">
        <v>1</v>
      </c>
      <c r="R32" s="24">
        <v>4</v>
      </c>
      <c r="S32" s="23">
        <f>(D32/D$14)</f>
        <v>0.131620886847286</v>
      </c>
      <c r="T32" s="22">
        <f>(G32/G$14)</f>
        <v>0.09913896197082038</v>
      </c>
      <c r="U32" s="21">
        <v>170048.45441595442</v>
      </c>
      <c r="V32" s="21">
        <v>165877.2882991556</v>
      </c>
      <c r="W32" s="21">
        <f>(U32-V32)</f>
        <v>4171.16611679882</v>
      </c>
      <c r="X32" s="20">
        <f>(W32/V32)</f>
        <v>0.025146095403224974</v>
      </c>
    </row>
    <row r="33" spans="1:24" ht="15">
      <c r="A33" s="2"/>
      <c r="B33" s="33" t="s">
        <v>29</v>
      </c>
      <c r="C33" s="32">
        <v>1102</v>
      </c>
      <c r="D33" s="32">
        <v>714</v>
      </c>
      <c r="E33" s="26">
        <f>(D33/C33)</f>
        <v>0.647912885662432</v>
      </c>
      <c r="F33" s="32">
        <v>487</v>
      </c>
      <c r="G33" s="32">
        <v>487</v>
      </c>
      <c r="H33" s="26">
        <f>(G33/F33)</f>
        <v>1</v>
      </c>
      <c r="I33" s="31">
        <f>(C33-F33)</f>
        <v>615</v>
      </c>
      <c r="J33" s="30">
        <f>(I33/F33)</f>
        <v>1.2628336755646816</v>
      </c>
      <c r="K33" s="29">
        <v>8</v>
      </c>
      <c r="L33" s="24">
        <v>10</v>
      </c>
      <c r="M33" s="23"/>
      <c r="N33" s="28">
        <f>(F33/F$14)</f>
        <v>0.036124916549217415</v>
      </c>
      <c r="O33" s="27">
        <f>(D33-G33)</f>
        <v>227</v>
      </c>
      <c r="P33" s="26">
        <f>(O33/G33)</f>
        <v>0.46611909650924027</v>
      </c>
      <c r="Q33" s="25">
        <v>7</v>
      </c>
      <c r="R33" s="24">
        <v>9</v>
      </c>
      <c r="S33" s="23">
        <f>(D33/D$14)</f>
        <v>0.0669354082684916</v>
      </c>
      <c r="T33" s="22">
        <f>(G33/G$14)</f>
        <v>0.05823965558478833</v>
      </c>
      <c r="U33" s="21">
        <v>196898.07843137256</v>
      </c>
      <c r="V33" s="21">
        <v>191566.86447638605</v>
      </c>
      <c r="W33" s="21">
        <f>(U33-V33)</f>
        <v>5331.21395498651</v>
      </c>
      <c r="X33" s="20">
        <f>(W33/V33)</f>
        <v>0.027829520358640492</v>
      </c>
    </row>
    <row r="34" spans="1:24" ht="15">
      <c r="A34" s="2"/>
      <c r="B34" s="33" t="s">
        <v>28</v>
      </c>
      <c r="C34" s="32">
        <v>429</v>
      </c>
      <c r="D34" s="32">
        <v>329</v>
      </c>
      <c r="E34" s="26">
        <f>(D34/C34)</f>
        <v>0.7668997668997669</v>
      </c>
      <c r="F34" s="32">
        <v>183</v>
      </c>
      <c r="G34" s="32">
        <v>183</v>
      </c>
      <c r="H34" s="26">
        <f>(G34/F34)</f>
        <v>1</v>
      </c>
      <c r="I34" s="31">
        <f>(C34-F34)</f>
        <v>246</v>
      </c>
      <c r="J34" s="30">
        <f>(I34/F34)</f>
        <v>1.3442622950819672</v>
      </c>
      <c r="K34" s="29">
        <v>11</v>
      </c>
      <c r="L34" s="24">
        <v>13</v>
      </c>
      <c r="M34" s="23"/>
      <c r="N34" s="28">
        <f>(F34/F$14)</f>
        <v>0.013574660633484163</v>
      </c>
      <c r="O34" s="27">
        <f>(D34-G34)</f>
        <v>146</v>
      </c>
      <c r="P34" s="26">
        <f>(O34/G34)</f>
        <v>0.7978142076502732</v>
      </c>
      <c r="Q34" s="25">
        <v>10</v>
      </c>
      <c r="R34" s="24">
        <v>12</v>
      </c>
      <c r="S34" s="23">
        <f>(D34/D$14)</f>
        <v>0.030842786162932408</v>
      </c>
      <c r="T34" s="22">
        <f>(G34/G$14)</f>
        <v>0.02188471657498206</v>
      </c>
      <c r="U34" s="21">
        <v>208019.67477203647</v>
      </c>
      <c r="V34" s="21">
        <v>231157.89071038252</v>
      </c>
      <c r="W34" s="21">
        <f>(U34-V34)</f>
        <v>-23138.215938346053</v>
      </c>
      <c r="X34" s="20">
        <f>(W34/V34)</f>
        <v>-0.10009701969177379</v>
      </c>
    </row>
    <row r="35" spans="1:24" ht="15">
      <c r="A35" s="2"/>
      <c r="B35" s="33" t="s">
        <v>27</v>
      </c>
      <c r="C35" s="32">
        <v>926</v>
      </c>
      <c r="D35" s="32">
        <v>512</v>
      </c>
      <c r="E35" s="26">
        <f>(D35/C35)</f>
        <v>0.5529157667386609</v>
      </c>
      <c r="F35" s="32">
        <v>801</v>
      </c>
      <c r="G35" s="32">
        <v>556</v>
      </c>
      <c r="H35" s="26">
        <f>(G35/F35)</f>
        <v>0.6941323345817728</v>
      </c>
      <c r="I35" s="31">
        <f>(C35-F35)</f>
        <v>125</v>
      </c>
      <c r="J35" s="30">
        <f>(I35/F35)</f>
        <v>0.1560549313358302</v>
      </c>
      <c r="K35" s="29">
        <v>9</v>
      </c>
      <c r="L35" s="24">
        <v>6</v>
      </c>
      <c r="M35" s="23"/>
      <c r="N35" s="28">
        <f>(F35/F$14)</f>
        <v>0.05941695719902084</v>
      </c>
      <c r="O35" s="27">
        <f>(D35-G35)</f>
        <v>-44</v>
      </c>
      <c r="P35" s="26">
        <f>(O35/G35)</f>
        <v>-0.07913669064748201</v>
      </c>
      <c r="Q35" s="25">
        <v>8</v>
      </c>
      <c r="R35" s="24">
        <v>7</v>
      </c>
      <c r="S35" s="23">
        <f>(D35/D$14)</f>
        <v>0.04799850004687353</v>
      </c>
      <c r="T35" s="22">
        <f>(G35/G$14)</f>
        <v>0.06649127003109304</v>
      </c>
      <c r="U35" s="21">
        <v>201011.224609375</v>
      </c>
      <c r="V35" s="21">
        <v>190504.2787769784</v>
      </c>
      <c r="W35" s="21">
        <f>(U35-V35)</f>
        <v>10506.945832396596</v>
      </c>
      <c r="X35" s="20">
        <f>(W35/V35)</f>
        <v>0.05515333251226855</v>
      </c>
    </row>
    <row r="36" spans="1:24" ht="15">
      <c r="A36" s="2"/>
      <c r="B36" s="33" t="s">
        <v>26</v>
      </c>
      <c r="C36" s="32">
        <v>2267</v>
      </c>
      <c r="D36" s="32">
        <v>1235</v>
      </c>
      <c r="E36" s="26">
        <f>(D36/C36)</f>
        <v>0.5447728275253639</v>
      </c>
      <c r="F36" s="32">
        <v>1177</v>
      </c>
      <c r="G36" s="32">
        <v>991</v>
      </c>
      <c r="H36" s="26">
        <f>(G36/F36)</f>
        <v>0.8419711129991504</v>
      </c>
      <c r="I36" s="31">
        <f>(C36-F36)</f>
        <v>1090</v>
      </c>
      <c r="J36" s="30">
        <f>(I36/F36)</f>
        <v>0.9260832625318607</v>
      </c>
      <c r="K36" s="29">
        <v>2</v>
      </c>
      <c r="L36" s="24">
        <v>4</v>
      </c>
      <c r="M36" s="23"/>
      <c r="N36" s="28">
        <f>(F36/F$14)</f>
        <v>0.08730806320005935</v>
      </c>
      <c r="O36" s="27">
        <f>(D36-G36)</f>
        <v>244</v>
      </c>
      <c r="P36" s="26">
        <f>(O36/G36)</f>
        <v>0.2462159434914228</v>
      </c>
      <c r="Q36" s="25">
        <v>3</v>
      </c>
      <c r="R36" s="24">
        <v>2</v>
      </c>
      <c r="S36" s="23">
        <f>(D36/D$14)</f>
        <v>0.11577763194900159</v>
      </c>
      <c r="T36" s="22">
        <f>(G36/G$14)</f>
        <v>0.11851231762736188</v>
      </c>
      <c r="U36" s="21">
        <v>223518.45668016194</v>
      </c>
      <c r="V36" s="21">
        <v>234162.68113017155</v>
      </c>
      <c r="W36" s="21">
        <f>(U36-V36)</f>
        <v>-10644.224450009613</v>
      </c>
      <c r="X36" s="20">
        <f>(W36/V36)</f>
        <v>-0.04545653644994125</v>
      </c>
    </row>
    <row r="37" spans="1:24" ht="15">
      <c r="A37" s="2"/>
      <c r="B37" s="33" t="s">
        <v>25</v>
      </c>
      <c r="C37" s="32">
        <v>1257</v>
      </c>
      <c r="D37" s="32">
        <v>220</v>
      </c>
      <c r="E37" s="26">
        <f>(D37/C37)</f>
        <v>0.17501988862370724</v>
      </c>
      <c r="F37" s="32">
        <v>989</v>
      </c>
      <c r="G37" s="32">
        <v>75</v>
      </c>
      <c r="H37" s="26">
        <f>(G37/F37)</f>
        <v>0.07583417593528817</v>
      </c>
      <c r="I37" s="31">
        <f>(C37-F37)</f>
        <v>268</v>
      </c>
      <c r="J37" s="30">
        <f>(I37/F37)</f>
        <v>0.27098078867542974</v>
      </c>
      <c r="K37" s="29">
        <v>5</v>
      </c>
      <c r="L37" s="24">
        <v>5</v>
      </c>
      <c r="M37" s="23"/>
      <c r="N37" s="28">
        <f>(F37/F$14)</f>
        <v>0.0733625101995401</v>
      </c>
      <c r="O37" s="27">
        <f>(D37-G37)</f>
        <v>145</v>
      </c>
      <c r="P37" s="26">
        <f>(O37/G37)</f>
        <v>1.9333333333333333</v>
      </c>
      <c r="Q37" s="25">
        <v>13</v>
      </c>
      <c r="R37" s="24">
        <v>19</v>
      </c>
      <c r="S37" s="23">
        <f>(D37/D$14)</f>
        <v>0.020624355488890973</v>
      </c>
      <c r="T37" s="22">
        <f>(G37/G$14)</f>
        <v>0.00896914613728773</v>
      </c>
      <c r="U37" s="21">
        <v>144413.63636363635</v>
      </c>
      <c r="V37" s="21">
        <v>131036.50666666667</v>
      </c>
      <c r="W37" s="21">
        <f>(U37-V37)</f>
        <v>13377.129696969685</v>
      </c>
      <c r="X37" s="20">
        <f>(W37/V37)</f>
        <v>0.10208704457452228</v>
      </c>
    </row>
    <row r="38" spans="1:24" ht="15">
      <c r="A38" s="2"/>
      <c r="B38" s="48"/>
      <c r="C38" s="47"/>
      <c r="D38" s="47"/>
      <c r="E38" s="40"/>
      <c r="F38" s="46"/>
      <c r="G38" s="46"/>
      <c r="H38" s="40"/>
      <c r="I38" s="45"/>
      <c r="J38" s="44"/>
      <c r="K38" s="29"/>
      <c r="L38" s="24"/>
      <c r="M38" s="40"/>
      <c r="N38" s="43"/>
      <c r="O38" s="42"/>
      <c r="P38" s="40"/>
      <c r="Q38" s="41"/>
      <c r="R38" s="24"/>
      <c r="S38" s="40"/>
      <c r="T38" s="39"/>
      <c r="U38" s="21"/>
      <c r="V38" s="21"/>
      <c r="W38" s="38"/>
      <c r="X38" s="37"/>
    </row>
    <row r="39" spans="1:24" ht="15">
      <c r="A39" s="2"/>
      <c r="B39" s="33" t="s">
        <v>24</v>
      </c>
      <c r="C39" s="32">
        <f>SUM(C40:C42)</f>
        <v>5910</v>
      </c>
      <c r="D39" s="32">
        <f>SUM(D40:D42)</f>
        <v>3550</v>
      </c>
      <c r="E39" s="26">
        <f>(D39/C39)</f>
        <v>0.6006768189509306</v>
      </c>
      <c r="F39" s="32">
        <v>4383</v>
      </c>
      <c r="G39" s="32">
        <v>2609</v>
      </c>
      <c r="H39" s="26">
        <f>(G39/F39)</f>
        <v>0.595254391968971</v>
      </c>
      <c r="I39" s="31">
        <f>(C39-F39)</f>
        <v>1527</v>
      </c>
      <c r="J39" s="30">
        <f>(I39/F39)</f>
        <v>0.3483915126625599</v>
      </c>
      <c r="K39" s="29"/>
      <c r="L39" s="24"/>
      <c r="M39" s="23"/>
      <c r="N39" s="28">
        <f>(F39/F$14)</f>
        <v>0.3251242489429568</v>
      </c>
      <c r="O39" s="27">
        <f>(D39-G39)</f>
        <v>941</v>
      </c>
      <c r="P39" s="26">
        <f>(O39/G39)</f>
        <v>0.36067458796473745</v>
      </c>
      <c r="Q39" s="34"/>
      <c r="R39" s="24"/>
      <c r="S39" s="23">
        <f>(D39/D$14)</f>
        <v>0.33280209993437704</v>
      </c>
      <c r="T39" s="22">
        <f>(G39/G$14)</f>
        <v>0.31200669696244915</v>
      </c>
      <c r="U39" s="21">
        <v>203543.69154929576</v>
      </c>
      <c r="V39" s="21">
        <v>207662.96588731316</v>
      </c>
      <c r="W39" s="21">
        <f>(U39-V39)</f>
        <v>-4119.274338017392</v>
      </c>
      <c r="X39" s="20">
        <f>(W39/V39)</f>
        <v>-0.01983634549577168</v>
      </c>
    </row>
    <row r="40" spans="1:24" ht="15">
      <c r="A40" s="2"/>
      <c r="B40" s="33" t="s">
        <v>23</v>
      </c>
      <c r="C40" s="32">
        <v>1220</v>
      </c>
      <c r="D40" s="32">
        <v>722</v>
      </c>
      <c r="E40" s="26">
        <f>(D40/C40)</f>
        <v>0.5918032786885246</v>
      </c>
      <c r="F40" s="32">
        <v>644</v>
      </c>
      <c r="G40" s="32">
        <v>594</v>
      </c>
      <c r="H40" s="26">
        <f>(G40/F40)</f>
        <v>0.922360248447205</v>
      </c>
      <c r="I40" s="31">
        <f>(C40-F40)</f>
        <v>576</v>
      </c>
      <c r="J40" s="30">
        <f>(I40/F40)</f>
        <v>0.8944099378881988</v>
      </c>
      <c r="K40" s="29">
        <v>6</v>
      </c>
      <c r="L40" s="24">
        <v>9</v>
      </c>
      <c r="M40" s="23"/>
      <c r="N40" s="28">
        <f>(F40/F$14)</f>
        <v>0.04777093687411913</v>
      </c>
      <c r="O40" s="27">
        <f>(D40-G40)</f>
        <v>128</v>
      </c>
      <c r="P40" s="26">
        <f>(O40/G40)</f>
        <v>0.21548821548821548</v>
      </c>
      <c r="Q40" s="25">
        <v>6</v>
      </c>
      <c r="R40" s="24">
        <v>5</v>
      </c>
      <c r="S40" s="23">
        <f>(D40/D$14)</f>
        <v>0.06768538483172401</v>
      </c>
      <c r="T40" s="22">
        <f>(G40/G$14)</f>
        <v>0.07103563740731883</v>
      </c>
      <c r="U40" s="21">
        <v>215655.47229916896</v>
      </c>
      <c r="V40" s="21">
        <v>208233.41919191918</v>
      </c>
      <c r="W40" s="21">
        <f>(U40-V40)</f>
        <v>7422.053107249783</v>
      </c>
      <c r="X40" s="20">
        <f>(W40/V40)</f>
        <v>0.03564294884102737</v>
      </c>
    </row>
    <row r="41" spans="1:24" ht="15">
      <c r="A41" s="2"/>
      <c r="B41" s="33" t="s">
        <v>22</v>
      </c>
      <c r="C41" s="32">
        <v>3514</v>
      </c>
      <c r="D41" s="32">
        <v>1652</v>
      </c>
      <c r="E41" s="26">
        <f>(D41/C41)</f>
        <v>0.4701195219123506</v>
      </c>
      <c r="F41" s="32">
        <v>2512</v>
      </c>
      <c r="G41" s="32">
        <v>1031</v>
      </c>
      <c r="H41" s="26">
        <f>(G41/F41)</f>
        <v>0.4104299363057325</v>
      </c>
      <c r="I41" s="31">
        <f>(C41-F41)</f>
        <v>1002</v>
      </c>
      <c r="J41" s="30">
        <f>(I41/F41)</f>
        <v>0.39888535031847133</v>
      </c>
      <c r="K41" s="29">
        <v>1</v>
      </c>
      <c r="L41" s="24">
        <v>1</v>
      </c>
      <c r="M41" s="23"/>
      <c r="N41" s="28">
        <f>(F41/F$14)</f>
        <v>0.1863363251984274</v>
      </c>
      <c r="O41" s="27">
        <f>(D41-G41)</f>
        <v>621</v>
      </c>
      <c r="P41" s="26">
        <f>(O41/G41)</f>
        <v>0.6023278370514064</v>
      </c>
      <c r="Q41" s="25">
        <v>2</v>
      </c>
      <c r="R41" s="24">
        <v>1</v>
      </c>
      <c r="S41" s="23">
        <f>(D41/D$14)</f>
        <v>0.1548701603074904</v>
      </c>
      <c r="T41" s="22">
        <f>(G41/G$14)</f>
        <v>0.12329586223391534</v>
      </c>
      <c r="U41" s="21">
        <v>197759.00907990316</v>
      </c>
      <c r="V41" s="21">
        <v>229401.03200775947</v>
      </c>
      <c r="W41" s="21">
        <f>(U41-V41)</f>
        <v>-31642.022927856306</v>
      </c>
      <c r="X41" s="20">
        <f>(W41/V41)</f>
        <v>-0.13793321961509752</v>
      </c>
    </row>
    <row r="42" spans="1:24" ht="15">
      <c r="A42" s="2"/>
      <c r="B42" s="33" t="s">
        <v>21</v>
      </c>
      <c r="C42" s="32">
        <v>1176</v>
      </c>
      <c r="D42" s="32">
        <v>1176</v>
      </c>
      <c r="E42" s="26">
        <f>(D42/C42)</f>
        <v>1</v>
      </c>
      <c r="F42" s="32">
        <v>1227</v>
      </c>
      <c r="G42" s="32">
        <v>984</v>
      </c>
      <c r="H42" s="26">
        <f>(G42/F42)</f>
        <v>0.8019559902200489</v>
      </c>
      <c r="I42" s="31">
        <f>(C42-F42)</f>
        <v>-51</v>
      </c>
      <c r="J42" s="30">
        <f>(I42/F42)</f>
        <v>-0.04156479217603912</v>
      </c>
      <c r="K42" s="29">
        <v>7</v>
      </c>
      <c r="L42" s="24">
        <v>3</v>
      </c>
      <c r="M42" s="23"/>
      <c r="N42" s="28">
        <f>(F42/F$14)</f>
        <v>0.09101698687041021</v>
      </c>
      <c r="O42" s="27">
        <f>(D42-G42)</f>
        <v>192</v>
      </c>
      <c r="P42" s="26">
        <f>(O42/G42)</f>
        <v>0.1951219512195122</v>
      </c>
      <c r="Q42" s="25">
        <v>4</v>
      </c>
      <c r="R42" s="24">
        <v>3</v>
      </c>
      <c r="S42" s="23">
        <f>(D42/D$14)</f>
        <v>0.11024655479516265</v>
      </c>
      <c r="T42" s="22">
        <f>(G42/G$14)</f>
        <v>0.11767519732121502</v>
      </c>
      <c r="U42" s="21">
        <v>204233.818877551</v>
      </c>
      <c r="V42" s="21">
        <v>184542.23882113822</v>
      </c>
      <c r="W42" s="21">
        <f>(U42-V42)</f>
        <v>19691.580056412786</v>
      </c>
      <c r="X42" s="20">
        <f>(W42/V42)</f>
        <v>0.10670500250892823</v>
      </c>
    </row>
    <row r="43" spans="1:24" ht="15">
      <c r="A43" s="2"/>
      <c r="B43" s="48"/>
      <c r="C43" s="47"/>
      <c r="D43" s="47"/>
      <c r="E43" s="40"/>
      <c r="F43" s="46"/>
      <c r="G43" s="46"/>
      <c r="H43" s="40"/>
      <c r="I43" s="45"/>
      <c r="J43" s="44"/>
      <c r="K43" s="29"/>
      <c r="L43" s="24"/>
      <c r="M43" s="40"/>
      <c r="N43" s="43"/>
      <c r="O43" s="42"/>
      <c r="P43" s="40"/>
      <c r="Q43" s="41"/>
      <c r="R43" s="24"/>
      <c r="S43" s="40"/>
      <c r="T43" s="39"/>
      <c r="U43" s="21"/>
      <c r="V43" s="21"/>
      <c r="W43" s="38"/>
      <c r="X43" s="37"/>
    </row>
    <row r="44" spans="1:24" ht="15">
      <c r="A44" s="2"/>
      <c r="B44" s="33" t="s">
        <v>20</v>
      </c>
      <c r="C44" s="32">
        <f>SUM(C45:C47)</f>
        <v>2017</v>
      </c>
      <c r="D44" s="32">
        <f>SUM(D45:D47)</f>
        <v>1366</v>
      </c>
      <c r="E44" s="26">
        <f>(D44/C44)</f>
        <v>0.6772434308378781</v>
      </c>
      <c r="F44" s="32">
        <v>1724</v>
      </c>
      <c r="G44" s="32">
        <v>1324</v>
      </c>
      <c r="H44" s="26">
        <f>(G44/F44)</f>
        <v>0.7679814385150812</v>
      </c>
      <c r="I44" s="31">
        <f>(C44-F44)</f>
        <v>293</v>
      </c>
      <c r="J44" s="30">
        <f>(I44/F44)</f>
        <v>0.169953596287703</v>
      </c>
      <c r="K44" s="29"/>
      <c r="L44" s="24"/>
      <c r="M44" s="23"/>
      <c r="N44" s="28">
        <f>(F44/F$14)</f>
        <v>0.1278836881536978</v>
      </c>
      <c r="O44" s="27">
        <f>(D44-G44)</f>
        <v>42</v>
      </c>
      <c r="P44" s="26">
        <f>(O44/G44)</f>
        <v>0.03172205438066465</v>
      </c>
      <c r="Q44" s="34"/>
      <c r="R44" s="24"/>
      <c r="S44" s="23">
        <f>(D44/D$14)</f>
        <v>0.12805849817193213</v>
      </c>
      <c r="T44" s="22">
        <f>(G44/G$14)</f>
        <v>0.1583353264769194</v>
      </c>
      <c r="U44" s="21">
        <v>214363.3272327965</v>
      </c>
      <c r="V44" s="21">
        <v>226412.92824773415</v>
      </c>
      <c r="W44" s="21">
        <f>(U44-V44)</f>
        <v>-12049.601014937653</v>
      </c>
      <c r="X44" s="20">
        <f>(W44/V44)</f>
        <v>-0.05321958029602155</v>
      </c>
    </row>
    <row r="45" spans="1:24" ht="15">
      <c r="A45" s="2"/>
      <c r="B45" s="33" t="s">
        <v>19</v>
      </c>
      <c r="C45" s="32">
        <v>221</v>
      </c>
      <c r="D45" s="32">
        <v>221</v>
      </c>
      <c r="E45" s="26">
        <f>(D45/C45)</f>
        <v>1</v>
      </c>
      <c r="F45" s="32">
        <v>223</v>
      </c>
      <c r="G45" s="32">
        <v>223</v>
      </c>
      <c r="H45" s="26">
        <f>(G45/F45)</f>
        <v>1</v>
      </c>
      <c r="I45" s="31">
        <f>(C45-F45)</f>
        <v>-2</v>
      </c>
      <c r="J45" s="30">
        <f>(I45/F45)</f>
        <v>-0.008968609865470852</v>
      </c>
      <c r="K45" s="29">
        <v>17</v>
      </c>
      <c r="L45" s="24">
        <v>12</v>
      </c>
      <c r="M45" s="23"/>
      <c r="N45" s="28">
        <f>(F45/F$14)</f>
        <v>0.016541799569764853</v>
      </c>
      <c r="O45" s="27">
        <f>(D45-G45)</f>
        <v>-2</v>
      </c>
      <c r="P45" s="26">
        <f>(O45/G45)</f>
        <v>-0.008968609865470852</v>
      </c>
      <c r="Q45" s="25">
        <v>12</v>
      </c>
      <c r="R45" s="24">
        <v>11</v>
      </c>
      <c r="S45" s="23">
        <f>(D45/D$14)</f>
        <v>0.020718102559295022</v>
      </c>
      <c r="T45" s="22">
        <f>(G45/G$14)</f>
        <v>0.026668261181535518</v>
      </c>
      <c r="U45" s="21">
        <v>202451.1040723982</v>
      </c>
      <c r="V45" s="21">
        <v>261659.1928251121</v>
      </c>
      <c r="W45" s="21">
        <f>(U45-V45)</f>
        <v>-59208.08875271393</v>
      </c>
      <c r="X45" s="20">
        <f>(W45/V45)</f>
        <v>-0.2262794137421629</v>
      </c>
    </row>
    <row r="46" spans="1:24" ht="15">
      <c r="A46" s="2"/>
      <c r="B46" s="33" t="s">
        <v>18</v>
      </c>
      <c r="C46" s="32">
        <v>1391</v>
      </c>
      <c r="D46" s="32">
        <v>742</v>
      </c>
      <c r="E46" s="26">
        <f>(D46/C46)</f>
        <v>0.5334291876347951</v>
      </c>
      <c r="F46" s="32">
        <v>717</v>
      </c>
      <c r="G46" s="32">
        <v>585</v>
      </c>
      <c r="H46" s="26">
        <f>(G46/F46)</f>
        <v>0.8158995815899581</v>
      </c>
      <c r="I46" s="31">
        <f>(C46-F46)</f>
        <v>674</v>
      </c>
      <c r="J46" s="30">
        <f>(I46/F46)</f>
        <v>0.9400278940027894</v>
      </c>
      <c r="K46" s="29">
        <v>4</v>
      </c>
      <c r="L46" s="24">
        <v>8</v>
      </c>
      <c r="M46" s="23"/>
      <c r="N46" s="28">
        <f>(F46/F$14)</f>
        <v>0.05318596543283139</v>
      </c>
      <c r="O46" s="27">
        <f>(D46-G46)</f>
        <v>157</v>
      </c>
      <c r="P46" s="26">
        <f>(O46/G46)</f>
        <v>0.26837606837606837</v>
      </c>
      <c r="Q46" s="25">
        <v>5</v>
      </c>
      <c r="R46" s="24">
        <v>6</v>
      </c>
      <c r="S46" s="23">
        <f>(D46/D$14)</f>
        <v>0.069560326239805</v>
      </c>
      <c r="T46" s="22">
        <f>(G46/G$14)</f>
        <v>0.0699593398708443</v>
      </c>
      <c r="U46" s="21">
        <v>231191.98921832885</v>
      </c>
      <c r="V46" s="21">
        <v>238973.72478632478</v>
      </c>
      <c r="W46" s="21">
        <f>(U46-V46)</f>
        <v>-7781.735567995929</v>
      </c>
      <c r="X46" s="20">
        <f>(W46/V46)</f>
        <v>-0.03256314297713636</v>
      </c>
    </row>
    <row r="47" spans="1:33" ht="15">
      <c r="A47" s="2"/>
      <c r="B47" s="33" t="s">
        <v>17</v>
      </c>
      <c r="C47" s="32">
        <v>405</v>
      </c>
      <c r="D47" s="32">
        <v>403</v>
      </c>
      <c r="E47" s="26">
        <f>(D47/C47)</f>
        <v>0.9950617283950617</v>
      </c>
      <c r="F47" s="32">
        <v>784</v>
      </c>
      <c r="G47" s="32">
        <v>516</v>
      </c>
      <c r="H47" s="26">
        <f>(G47/F47)</f>
        <v>0.6581632653061225</v>
      </c>
      <c r="I47" s="31">
        <f>(C47-F47)</f>
        <v>-379</v>
      </c>
      <c r="J47" s="30">
        <f>(I47/F47)</f>
        <v>-0.48341836734693877</v>
      </c>
      <c r="K47" s="29">
        <v>12</v>
      </c>
      <c r="L47" s="24">
        <v>7</v>
      </c>
      <c r="M47" s="23"/>
      <c r="N47" s="28">
        <f>(F47/F$14)</f>
        <v>0.05815592315110155</v>
      </c>
      <c r="O47" s="27">
        <f>(D47-G47)</f>
        <v>-113</v>
      </c>
      <c r="P47" s="26">
        <f>(O47/G47)</f>
        <v>-0.2189922480620155</v>
      </c>
      <c r="Q47" s="25">
        <v>9</v>
      </c>
      <c r="R47" s="24">
        <v>8</v>
      </c>
      <c r="S47" s="23">
        <f>(D47/D$14)</f>
        <v>0.0377800693728321</v>
      </c>
      <c r="T47" s="22">
        <f>(G47/G$14)</f>
        <v>0.06170772542453958</v>
      </c>
      <c r="U47" s="21">
        <v>189911.0545905707</v>
      </c>
      <c r="V47" s="21">
        <v>196940.09302325582</v>
      </c>
      <c r="W47" s="21">
        <f>(U47-V47)</f>
        <v>-7029.038432685105</v>
      </c>
      <c r="X47" s="20">
        <f>(W47/V47)</f>
        <v>-0.03569125171406858</v>
      </c>
      <c r="AC47" s="49"/>
      <c r="AD47" s="49"/>
      <c r="AE47" s="49"/>
      <c r="AF47" s="49"/>
      <c r="AG47" s="49"/>
    </row>
    <row r="48" spans="1:33" ht="15">
      <c r="A48" s="2"/>
      <c r="B48" s="48"/>
      <c r="C48" s="47"/>
      <c r="D48" s="47"/>
      <c r="E48" s="40"/>
      <c r="F48" s="46"/>
      <c r="G48" s="46"/>
      <c r="H48" s="40"/>
      <c r="I48" s="45"/>
      <c r="J48" s="44"/>
      <c r="K48" s="29"/>
      <c r="L48" s="24"/>
      <c r="M48" s="40"/>
      <c r="N48" s="43"/>
      <c r="O48" s="42"/>
      <c r="P48" s="40"/>
      <c r="Q48" s="41"/>
      <c r="R48" s="24"/>
      <c r="S48" s="40"/>
      <c r="T48" s="39"/>
      <c r="U48" s="21"/>
      <c r="V48" s="21"/>
      <c r="W48" s="38"/>
      <c r="X48" s="37"/>
      <c r="AC48" s="49"/>
      <c r="AD48" s="49"/>
      <c r="AE48" s="49"/>
      <c r="AF48" s="49"/>
      <c r="AG48" s="49"/>
    </row>
    <row r="49" spans="1:33" ht="15">
      <c r="A49" s="2"/>
      <c r="B49" s="33" t="s">
        <v>16</v>
      </c>
      <c r="C49" s="32">
        <f>SUM(C50:C52)</f>
        <v>465</v>
      </c>
      <c r="D49" s="32">
        <f>SUM(D50:D52)</f>
        <v>371</v>
      </c>
      <c r="E49" s="26">
        <f>(D49/C49)</f>
        <v>0.7978494623655914</v>
      </c>
      <c r="F49" s="32">
        <v>331</v>
      </c>
      <c r="G49" s="32">
        <v>317</v>
      </c>
      <c r="H49" s="26">
        <f>(G49/F49)</f>
        <v>0.9577039274924471</v>
      </c>
      <c r="I49" s="31">
        <f>(C49-F49)</f>
        <v>134</v>
      </c>
      <c r="J49" s="30">
        <f>(I49/F49)</f>
        <v>0.40483383685800606</v>
      </c>
      <c r="K49" s="29"/>
      <c r="L49" s="24"/>
      <c r="M49" s="23"/>
      <c r="N49" s="28">
        <f>(F49/F$14)</f>
        <v>0.02455307469772272</v>
      </c>
      <c r="O49" s="27">
        <f>(D49-G49)</f>
        <v>54</v>
      </c>
      <c r="P49" s="26">
        <f>(O49/G49)</f>
        <v>0.17034700315457413</v>
      </c>
      <c r="Q49" s="34"/>
      <c r="R49" s="24"/>
      <c r="S49" s="23">
        <f>(D49/D$14)</f>
        <v>0.0347801631199025</v>
      </c>
      <c r="T49" s="22">
        <f>(G49/G$14)</f>
        <v>0.03790959100693614</v>
      </c>
      <c r="U49" s="21">
        <v>230753.58221024257</v>
      </c>
      <c r="V49" s="21">
        <v>217339.9716088328</v>
      </c>
      <c r="W49" s="21">
        <f>(U49-V49)</f>
        <v>13413.610601409775</v>
      </c>
      <c r="X49" s="20">
        <f>(W49/V49)</f>
        <v>0.06171718208168129</v>
      </c>
      <c r="AC49" s="49"/>
      <c r="AD49" s="50"/>
      <c r="AE49" s="50"/>
      <c r="AF49" s="50"/>
      <c r="AG49" s="49"/>
    </row>
    <row r="50" spans="1:33" ht="15">
      <c r="A50" s="2"/>
      <c r="B50" s="33" t="s">
        <v>15</v>
      </c>
      <c r="C50" s="32">
        <v>46</v>
      </c>
      <c r="D50" s="32">
        <v>26</v>
      </c>
      <c r="E50" s="26">
        <f>(D50/C50)</f>
        <v>0.5652173913043478</v>
      </c>
      <c r="F50" s="32">
        <v>70</v>
      </c>
      <c r="G50" s="32">
        <v>64</v>
      </c>
      <c r="H50" s="26">
        <f>(G50/F50)</f>
        <v>0.9142857142857143</v>
      </c>
      <c r="I50" s="31">
        <f>(C50-F50)</f>
        <v>-24</v>
      </c>
      <c r="J50" s="30">
        <f>(I50/F50)</f>
        <v>-0.34285714285714286</v>
      </c>
      <c r="K50" s="29">
        <v>20</v>
      </c>
      <c r="L50" s="24">
        <v>20</v>
      </c>
      <c r="M50" s="23"/>
      <c r="N50" s="28">
        <f>(F50/F$14)</f>
        <v>0.00519249313849121</v>
      </c>
      <c r="O50" s="27">
        <f>(D50-G50)</f>
        <v>-38</v>
      </c>
      <c r="P50" s="26">
        <f>(O50/G50)</f>
        <v>-0.59375</v>
      </c>
      <c r="Q50" s="25">
        <v>23</v>
      </c>
      <c r="R50" s="24">
        <v>20</v>
      </c>
      <c r="S50" s="23">
        <f>(D50/D$14)</f>
        <v>0.0024374238305052967</v>
      </c>
      <c r="T50" s="22">
        <f>(G50/G$14)</f>
        <v>0.00765367137048553</v>
      </c>
      <c r="U50" s="21">
        <v>221500</v>
      </c>
      <c r="V50" s="21">
        <v>185446.578125</v>
      </c>
      <c r="W50" s="21">
        <f>(U50-V50)</f>
        <v>36053.421875</v>
      </c>
      <c r="X50" s="20">
        <f>(W50/V50)</f>
        <v>0.19441405842872034</v>
      </c>
      <c r="AC50" s="49"/>
      <c r="AD50" s="50"/>
      <c r="AE50" s="50"/>
      <c r="AF50" s="50"/>
      <c r="AG50" s="49"/>
    </row>
    <row r="51" spans="1:33" ht="15">
      <c r="A51" s="2"/>
      <c r="B51" s="33" t="s">
        <v>14</v>
      </c>
      <c r="C51" s="32">
        <v>68</v>
      </c>
      <c r="D51" s="32">
        <v>68</v>
      </c>
      <c r="E51" s="26">
        <f>(D51/C51)</f>
        <v>1</v>
      </c>
      <c r="F51" s="32">
        <v>93</v>
      </c>
      <c r="G51" s="32">
        <v>93</v>
      </c>
      <c r="H51" s="26">
        <f>(G51/F51)</f>
        <v>1</v>
      </c>
      <c r="I51" s="31">
        <f>(C51-F51)</f>
        <v>-25</v>
      </c>
      <c r="J51" s="30">
        <f>(I51/F51)</f>
        <v>-0.26881720430107525</v>
      </c>
      <c r="K51" s="29">
        <v>19</v>
      </c>
      <c r="L51" s="24">
        <v>19</v>
      </c>
      <c r="M51" s="23"/>
      <c r="N51" s="28">
        <f>(F51/F$14)</f>
        <v>0.0068985980268526075</v>
      </c>
      <c r="O51" s="27">
        <f>(D51-G51)</f>
        <v>-25</v>
      </c>
      <c r="P51" s="26">
        <f>(O51/G51)</f>
        <v>-0.26881720430107525</v>
      </c>
      <c r="Q51" s="25">
        <v>19</v>
      </c>
      <c r="R51" s="24">
        <v>17</v>
      </c>
      <c r="S51" s="23">
        <f>(D51/D$14)</f>
        <v>0.006374800787475391</v>
      </c>
      <c r="T51" s="22">
        <f>(G51/G$14)</f>
        <v>0.011121741210236786</v>
      </c>
      <c r="U51" s="21">
        <v>324047.67647058825</v>
      </c>
      <c r="V51" s="21">
        <v>287532.8064516129</v>
      </c>
      <c r="W51" s="21">
        <f>(U51-V51)</f>
        <v>36514.87001897534</v>
      </c>
      <c r="X51" s="20">
        <f>(W51/V51)</f>
        <v>0.12699375236376792</v>
      </c>
      <c r="AC51" s="49"/>
      <c r="AD51" s="49"/>
      <c r="AE51" s="49"/>
      <c r="AF51" s="49"/>
      <c r="AG51" s="49"/>
    </row>
    <row r="52" spans="1:33" ht="15">
      <c r="A52" s="2"/>
      <c r="B52" s="33" t="s">
        <v>13</v>
      </c>
      <c r="C52" s="32">
        <v>351</v>
      </c>
      <c r="D52" s="32">
        <v>277</v>
      </c>
      <c r="E52" s="26">
        <f>(D52/C52)</f>
        <v>0.7891737891737892</v>
      </c>
      <c r="F52" s="32">
        <v>168</v>
      </c>
      <c r="G52" s="32">
        <v>160</v>
      </c>
      <c r="H52" s="26">
        <f>(G52/F52)</f>
        <v>0.9523809523809523</v>
      </c>
      <c r="I52" s="31">
        <f>(C52-F52)</f>
        <v>183</v>
      </c>
      <c r="J52" s="30">
        <f>(I52/F52)</f>
        <v>1.0892857142857142</v>
      </c>
      <c r="K52" s="29">
        <v>13</v>
      </c>
      <c r="L52" s="24">
        <v>15</v>
      </c>
      <c r="M52" s="23"/>
      <c r="N52" s="28">
        <f>(F52/F$14)</f>
        <v>0.012461983532378904</v>
      </c>
      <c r="O52" s="27">
        <f>(D52-G52)</f>
        <v>117</v>
      </c>
      <c r="P52" s="26">
        <f>(O52/G52)</f>
        <v>0.73125</v>
      </c>
      <c r="Q52" s="25">
        <v>11</v>
      </c>
      <c r="R52" s="24">
        <v>14</v>
      </c>
      <c r="S52" s="23">
        <f>(D52/D$14)</f>
        <v>0.025967938501921816</v>
      </c>
      <c r="T52" s="22">
        <f>(G52/G$14)</f>
        <v>0.019134178426213823</v>
      </c>
      <c r="U52" s="21">
        <v>208719.62815884477</v>
      </c>
      <c r="V52" s="21">
        <v>189297.74375</v>
      </c>
      <c r="W52" s="21">
        <f>(U52-V52)</f>
        <v>19421.88440884478</v>
      </c>
      <c r="X52" s="20">
        <f>(W52/V52)</f>
        <v>0.1025996613805112</v>
      </c>
      <c r="AC52" s="49"/>
      <c r="AD52" s="49"/>
      <c r="AE52" s="49"/>
      <c r="AF52" s="49"/>
      <c r="AG52" s="49"/>
    </row>
    <row r="53" spans="1:33" ht="15">
      <c r="A53" s="2"/>
      <c r="B53" s="48"/>
      <c r="C53" s="47"/>
      <c r="D53" s="47"/>
      <c r="E53" s="40"/>
      <c r="F53" s="46"/>
      <c r="G53" s="46"/>
      <c r="H53" s="40"/>
      <c r="I53" s="45"/>
      <c r="J53" s="44"/>
      <c r="K53" s="29"/>
      <c r="L53" s="24"/>
      <c r="M53" s="40"/>
      <c r="N53" s="43"/>
      <c r="O53" s="42"/>
      <c r="P53" s="40"/>
      <c r="Q53" s="41"/>
      <c r="R53" s="24"/>
      <c r="S53" s="40"/>
      <c r="T53" s="39"/>
      <c r="U53" s="21"/>
      <c r="V53" s="21"/>
      <c r="W53" s="38"/>
      <c r="X53" s="37"/>
      <c r="AC53" s="49"/>
      <c r="AD53" s="49"/>
      <c r="AE53" s="49"/>
      <c r="AF53" s="49"/>
      <c r="AG53" s="49"/>
    </row>
    <row r="54" spans="1:24" ht="15">
      <c r="A54" s="2"/>
      <c r="B54" s="33" t="s">
        <v>12</v>
      </c>
      <c r="C54" s="32">
        <f>SUM(C55:C59)</f>
        <v>796</v>
      </c>
      <c r="D54" s="32">
        <f>SUM(D55:D59)</f>
        <v>669</v>
      </c>
      <c r="E54" s="26">
        <f>(D54/C54)</f>
        <v>0.8404522613065326</v>
      </c>
      <c r="F54" s="32">
        <v>704</v>
      </c>
      <c r="G54" s="32">
        <v>691</v>
      </c>
      <c r="H54" s="26">
        <f>(G54/F54)</f>
        <v>0.9815340909090909</v>
      </c>
      <c r="I54" s="31">
        <f>(C54-F54)</f>
        <v>92</v>
      </c>
      <c r="J54" s="30">
        <f>(I54/F54)</f>
        <v>0.13068181818181818</v>
      </c>
      <c r="K54" s="29"/>
      <c r="L54" s="24"/>
      <c r="M54" s="23"/>
      <c r="N54" s="28">
        <f>(F54/F$14)</f>
        <v>0.05222164527854017</v>
      </c>
      <c r="O54" s="27">
        <f>(D54-G54)</f>
        <v>-22</v>
      </c>
      <c r="P54" s="26">
        <f>(O54/G54)</f>
        <v>-0.03183791606367583</v>
      </c>
      <c r="Q54" s="34"/>
      <c r="R54" s="24"/>
      <c r="S54" s="23">
        <f>(D54/D$14)</f>
        <v>0.06271679010030937</v>
      </c>
      <c r="T54" s="22">
        <f>(G54/G$14)</f>
        <v>0.08263573307821095</v>
      </c>
      <c r="U54" s="21">
        <v>181524.69207772796</v>
      </c>
      <c r="V54" s="21">
        <v>180568.1490593343</v>
      </c>
      <c r="W54" s="21">
        <f>(U54-V54)</f>
        <v>956.5430183936551</v>
      </c>
      <c r="X54" s="20">
        <f>(W54/V54)</f>
        <v>0.005297407230326856</v>
      </c>
    </row>
    <row r="55" spans="1:24" ht="15">
      <c r="A55" s="2"/>
      <c r="B55" s="33" t="s">
        <v>11</v>
      </c>
      <c r="C55" s="32">
        <v>39</v>
      </c>
      <c r="D55" s="32">
        <v>39</v>
      </c>
      <c r="E55" s="26">
        <f>(D55/C55)</f>
        <v>1</v>
      </c>
      <c r="F55" s="32">
        <v>29</v>
      </c>
      <c r="G55" s="32">
        <v>29</v>
      </c>
      <c r="H55" s="26">
        <f>(G55/F55)</f>
        <v>1</v>
      </c>
      <c r="I55" s="31">
        <f>(C55-F55)</f>
        <v>10</v>
      </c>
      <c r="J55" s="30">
        <f>(I55/F55)</f>
        <v>0.3448275862068966</v>
      </c>
      <c r="K55" s="29">
        <v>22</v>
      </c>
      <c r="L55" s="24">
        <v>24</v>
      </c>
      <c r="M55" s="23"/>
      <c r="N55" s="28">
        <f>(F55/F$14)</f>
        <v>0.002151175728803501</v>
      </c>
      <c r="O55" s="27">
        <f>(D55-G55)</f>
        <v>10</v>
      </c>
      <c r="P55" s="26">
        <f>(O55/G55)</f>
        <v>0.3448275862068966</v>
      </c>
      <c r="Q55" s="25">
        <v>21</v>
      </c>
      <c r="R55" s="24">
        <v>24</v>
      </c>
      <c r="S55" s="23">
        <f>(D55/D$14)</f>
        <v>0.003656135745757945</v>
      </c>
      <c r="T55" s="22">
        <f>(G55/G$14)</f>
        <v>0.003468069839751256</v>
      </c>
      <c r="U55" s="21">
        <v>166223.46153846153</v>
      </c>
      <c r="V55" s="21">
        <v>133862.06896551725</v>
      </c>
      <c r="W55" s="21">
        <f>(U55-V55)</f>
        <v>32361.392572944285</v>
      </c>
      <c r="X55" s="20">
        <f>(W55/V55)</f>
        <v>0.24175177347124788</v>
      </c>
    </row>
    <row r="56" spans="1:24" ht="15">
      <c r="A56" s="2"/>
      <c r="B56" s="33" t="s">
        <v>10</v>
      </c>
      <c r="C56" s="32">
        <v>225</v>
      </c>
      <c r="D56" s="32">
        <v>172</v>
      </c>
      <c r="E56" s="26">
        <f>(D56/C56)</f>
        <v>0.7644444444444445</v>
      </c>
      <c r="F56" s="32">
        <v>304</v>
      </c>
      <c r="G56" s="32">
        <v>291</v>
      </c>
      <c r="H56" s="26">
        <f>(G56/F56)</f>
        <v>0.9572368421052632</v>
      </c>
      <c r="I56" s="31">
        <f>(C56-F56)</f>
        <v>-79</v>
      </c>
      <c r="J56" s="30">
        <f>(I56/F56)</f>
        <v>-0.2598684210526316</v>
      </c>
      <c r="K56" s="29">
        <v>16</v>
      </c>
      <c r="L56" s="24">
        <v>11</v>
      </c>
      <c r="M56" s="23"/>
      <c r="N56" s="28">
        <f>(F56/F$14)</f>
        <v>0.022550255915733255</v>
      </c>
      <c r="O56" s="27">
        <f>(D56-G56)</f>
        <v>-119</v>
      </c>
      <c r="P56" s="26">
        <f>(O56/G56)</f>
        <v>-0.40893470790378006</v>
      </c>
      <c r="Q56" s="25">
        <v>16</v>
      </c>
      <c r="R56" s="24">
        <v>10</v>
      </c>
      <c r="S56" s="23">
        <f>(D56/D$14)</f>
        <v>0.016124496109496577</v>
      </c>
      <c r="T56" s="22">
        <f>(G56/G$14)</f>
        <v>0.034800287012676394</v>
      </c>
      <c r="U56" s="21">
        <v>186837.37790697673</v>
      </c>
      <c r="V56" s="21">
        <v>174787.1683848797</v>
      </c>
      <c r="W56" s="21">
        <f>(U56-V56)</f>
        <v>12050.209522097022</v>
      </c>
      <c r="X56" s="20">
        <f>(W56/V56)</f>
        <v>0.06894218627973063</v>
      </c>
    </row>
    <row r="57" spans="1:24" ht="15">
      <c r="A57" s="2"/>
      <c r="B57" s="33" t="s">
        <v>9</v>
      </c>
      <c r="C57" s="32">
        <v>45</v>
      </c>
      <c r="D57" s="32">
        <v>45</v>
      </c>
      <c r="E57" s="26">
        <f>(D57/C57)</f>
        <v>1</v>
      </c>
      <c r="F57" s="32">
        <v>46</v>
      </c>
      <c r="G57" s="32">
        <v>46</v>
      </c>
      <c r="H57" s="26">
        <f>(G57/F57)</f>
        <v>1</v>
      </c>
      <c r="I57" s="31">
        <f>(C57-F57)</f>
        <v>-1</v>
      </c>
      <c r="J57" s="30">
        <f>(I57/F57)</f>
        <v>-0.021739130434782608</v>
      </c>
      <c r="K57" s="29">
        <v>21</v>
      </c>
      <c r="L57" s="24">
        <v>23</v>
      </c>
      <c r="M57" s="23"/>
      <c r="N57" s="28">
        <f>(F57/F$14)</f>
        <v>0.003412209776722795</v>
      </c>
      <c r="O57" s="27">
        <f>(D57-G57)</f>
        <v>-1</v>
      </c>
      <c r="P57" s="26">
        <f>(O57/G57)</f>
        <v>-0.021739130434782608</v>
      </c>
      <c r="Q57" s="25">
        <v>20</v>
      </c>
      <c r="R57" s="24">
        <v>23</v>
      </c>
      <c r="S57" s="23">
        <f>(D57/D$14)</f>
        <v>0.0042186181681822445</v>
      </c>
      <c r="T57" s="22">
        <f>(G57/G$14)</f>
        <v>0.005501076297536474</v>
      </c>
      <c r="U57" s="21">
        <v>224597.2888888889</v>
      </c>
      <c r="V57" s="21">
        <v>208195.15217391305</v>
      </c>
      <c r="W57" s="21">
        <f>(U57-V57)</f>
        <v>16402.136714975844</v>
      </c>
      <c r="X57" s="20">
        <f>(W57/V57)</f>
        <v>0.0787825102732197</v>
      </c>
    </row>
    <row r="58" spans="1:24" ht="15">
      <c r="A58" s="2"/>
      <c r="B58" s="33" t="s">
        <v>8</v>
      </c>
      <c r="C58" s="32">
        <v>237</v>
      </c>
      <c r="D58" s="32">
        <v>203</v>
      </c>
      <c r="E58" s="26">
        <f>(D58/C58)</f>
        <v>0.8565400843881856</v>
      </c>
      <c r="F58" s="32">
        <v>156</v>
      </c>
      <c r="G58" s="32">
        <v>156</v>
      </c>
      <c r="H58" s="26">
        <f>(G58/F58)</f>
        <v>1</v>
      </c>
      <c r="I58" s="31">
        <f>(C58-F58)</f>
        <v>81</v>
      </c>
      <c r="J58" s="30">
        <f>(I58/F58)</f>
        <v>0.5192307692307693</v>
      </c>
      <c r="K58" s="29">
        <v>15</v>
      </c>
      <c r="L58" s="24">
        <v>16</v>
      </c>
      <c r="M58" s="23"/>
      <c r="N58" s="28">
        <f>(F58/F$14)</f>
        <v>0.011571841851494697</v>
      </c>
      <c r="O58" s="27">
        <f>(D58-G58)</f>
        <v>47</v>
      </c>
      <c r="P58" s="26">
        <f>(O58/G58)</f>
        <v>0.30128205128205127</v>
      </c>
      <c r="Q58" s="25">
        <v>15</v>
      </c>
      <c r="R58" s="24">
        <v>15</v>
      </c>
      <c r="S58" s="23">
        <f>(D58/D$14)</f>
        <v>0.019030655292022126</v>
      </c>
      <c r="T58" s="22">
        <f>(G58/G$14)</f>
        <v>0.01865582396555848</v>
      </c>
      <c r="U58" s="21">
        <v>174812.2118226601</v>
      </c>
      <c r="V58" s="21">
        <v>196917.63461538462</v>
      </c>
      <c r="W58" s="21">
        <f>(U58-V58)</f>
        <v>-22105.422792724537</v>
      </c>
      <c r="X58" s="20">
        <f>(W58/V58)</f>
        <v>-0.11225720254003854</v>
      </c>
    </row>
    <row r="59" spans="1:24" ht="15">
      <c r="A59" s="2"/>
      <c r="B59" s="33" t="s">
        <v>7</v>
      </c>
      <c r="C59" s="32">
        <v>250</v>
      </c>
      <c r="D59" s="32">
        <v>210</v>
      </c>
      <c r="E59" s="26">
        <f>(D59/C59)</f>
        <v>0.84</v>
      </c>
      <c r="F59" s="32">
        <v>169</v>
      </c>
      <c r="G59" s="32">
        <v>169</v>
      </c>
      <c r="H59" s="26">
        <f>(G59/F59)</f>
        <v>1</v>
      </c>
      <c r="I59" s="31">
        <f>(C59-F59)</f>
        <v>81</v>
      </c>
      <c r="J59" s="30">
        <f>(I59/F59)</f>
        <v>0.47928994082840237</v>
      </c>
      <c r="K59" s="29">
        <v>14</v>
      </c>
      <c r="L59" s="24">
        <v>14</v>
      </c>
      <c r="M59" s="23"/>
      <c r="N59" s="28">
        <f>(F59/F$14)</f>
        <v>0.01253616200578592</v>
      </c>
      <c r="O59" s="27">
        <f>(D59-G59)</f>
        <v>41</v>
      </c>
      <c r="P59" s="26">
        <f>(O59/G59)</f>
        <v>0.24260355029585798</v>
      </c>
      <c r="Q59" s="25">
        <v>14</v>
      </c>
      <c r="R59" s="24">
        <v>13</v>
      </c>
      <c r="S59" s="23">
        <f>(D59/D$14)</f>
        <v>0.019686884784850475</v>
      </c>
      <c r="T59" s="22">
        <f>(G59/G$14)</f>
        <v>0.02021047596268835</v>
      </c>
      <c r="U59" s="21">
        <v>177273.89523809523</v>
      </c>
      <c r="V59" s="21">
        <v>175925.42603550295</v>
      </c>
      <c r="W59" s="21">
        <f>(U59-V59)</f>
        <v>1348.4692025922704</v>
      </c>
      <c r="X59" s="20">
        <f>(W59/V59)</f>
        <v>0.007665004615763387</v>
      </c>
    </row>
    <row r="60" spans="1:24" ht="15">
      <c r="A60" s="2"/>
      <c r="B60" s="48"/>
      <c r="C60" s="47"/>
      <c r="D60" s="47"/>
      <c r="E60" s="40"/>
      <c r="F60" s="46"/>
      <c r="G60" s="46"/>
      <c r="H60" s="40"/>
      <c r="I60" s="45"/>
      <c r="J60" s="44"/>
      <c r="K60" s="29"/>
      <c r="L60" s="24"/>
      <c r="M60" s="23"/>
      <c r="N60" s="43"/>
      <c r="O60" s="42"/>
      <c r="P60" s="40"/>
      <c r="Q60" s="41"/>
      <c r="R60" s="24"/>
      <c r="S60" s="40"/>
      <c r="T60" s="39"/>
      <c r="U60" s="21"/>
      <c r="V60" s="21"/>
      <c r="W60" s="38"/>
      <c r="X60" s="37"/>
    </row>
    <row r="61" spans="1:24" ht="15">
      <c r="A61" s="2"/>
      <c r="B61" s="33" t="s">
        <v>6</v>
      </c>
      <c r="C61" s="36">
        <f>SUM(C62:C65)</f>
        <v>898</v>
      </c>
      <c r="D61" s="36">
        <f>SUM(D62:D65)</f>
        <v>297</v>
      </c>
      <c r="E61" s="26">
        <f>(D61/C61)</f>
        <v>0.3307349665924276</v>
      </c>
      <c r="F61" s="35">
        <v>342</v>
      </c>
      <c r="G61" s="32">
        <v>300</v>
      </c>
      <c r="H61" s="26">
        <f>(G61/F61)</f>
        <v>0.8771929824561403</v>
      </c>
      <c r="I61" s="31">
        <f>(C61-F61)</f>
        <v>556</v>
      </c>
      <c r="J61" s="30">
        <f>(I61/F61)</f>
        <v>1.6257309941520468</v>
      </c>
      <c r="K61" s="29"/>
      <c r="L61" s="24"/>
      <c r="M61" s="23"/>
      <c r="N61" s="28">
        <f>(F61/F$14)</f>
        <v>0.025369037905199912</v>
      </c>
      <c r="O61" s="27">
        <f>(D61-G61)</f>
        <v>-3</v>
      </c>
      <c r="P61" s="26">
        <f>(O61/G61)</f>
        <v>-0.01</v>
      </c>
      <c r="Q61" s="34"/>
      <c r="R61" s="24"/>
      <c r="S61" s="23">
        <f>(D61/D$14)</f>
        <v>0.027842879910002814</v>
      </c>
      <c r="T61" s="22">
        <f>(G61/G$14)</f>
        <v>0.03587658454915092</v>
      </c>
      <c r="U61" s="21">
        <v>202592.11447811447</v>
      </c>
      <c r="V61" s="21">
        <v>160961.33333333334</v>
      </c>
      <c r="W61" s="21">
        <f>(U61-V61)</f>
        <v>41630.781144781125</v>
      </c>
      <c r="X61" s="20">
        <f>(W61/V61)</f>
        <v>0.2586383964561745</v>
      </c>
    </row>
    <row r="62" spans="1:24" ht="15">
      <c r="A62" s="2"/>
      <c r="B62" s="33" t="s">
        <v>5</v>
      </c>
      <c r="C62" s="32">
        <v>36</v>
      </c>
      <c r="D62" s="32">
        <v>36</v>
      </c>
      <c r="E62" s="26">
        <f>(D62/C62)</f>
        <v>1</v>
      </c>
      <c r="F62" s="32">
        <v>52</v>
      </c>
      <c r="G62" s="32">
        <v>52</v>
      </c>
      <c r="H62" s="26">
        <f>(G62/F62)</f>
        <v>1</v>
      </c>
      <c r="I62" s="31">
        <f>(C62-F62)</f>
        <v>-16</v>
      </c>
      <c r="J62" s="30">
        <f>(I62/F62)</f>
        <v>-0.3076923076923077</v>
      </c>
      <c r="K62" s="29">
        <v>23</v>
      </c>
      <c r="L62" s="24">
        <v>22</v>
      </c>
      <c r="M62" s="23"/>
      <c r="N62" s="28">
        <f>(F62/F$14)</f>
        <v>0.003857280617164899</v>
      </c>
      <c r="O62" s="27">
        <f>(D62-G62)</f>
        <v>-16</v>
      </c>
      <c r="P62" s="26">
        <f>(O62/G62)</f>
        <v>-0.3076923076923077</v>
      </c>
      <c r="Q62" s="25">
        <v>22</v>
      </c>
      <c r="R62" s="24">
        <v>22</v>
      </c>
      <c r="S62" s="23">
        <f>(D62/D$14)</f>
        <v>0.0033748945345457955</v>
      </c>
      <c r="T62" s="22">
        <f>(G62/G$14)</f>
        <v>0.006218607988519493</v>
      </c>
      <c r="U62" s="21">
        <v>202488.30555555556</v>
      </c>
      <c r="V62" s="21">
        <v>148592.38461538462</v>
      </c>
      <c r="W62" s="21">
        <f>(U62-V62)</f>
        <v>53895.92094017094</v>
      </c>
      <c r="X62" s="20">
        <f>(W62/V62)</f>
        <v>0.36270984599698514</v>
      </c>
    </row>
    <row r="63" spans="1:24" ht="15">
      <c r="A63" s="2"/>
      <c r="B63" s="33" t="s">
        <v>4</v>
      </c>
      <c r="C63" s="32">
        <v>28</v>
      </c>
      <c r="D63" s="32">
        <v>26</v>
      </c>
      <c r="E63" s="26">
        <f>(D63/C63)</f>
        <v>0.9285714285714286</v>
      </c>
      <c r="F63" s="32">
        <v>62</v>
      </c>
      <c r="G63" s="32">
        <v>60</v>
      </c>
      <c r="H63" s="26">
        <f>(G63/F63)</f>
        <v>0.967741935483871</v>
      </c>
      <c r="I63" s="31">
        <f>(C63-F63)</f>
        <v>-34</v>
      </c>
      <c r="J63" s="30">
        <f>(I63/F63)</f>
        <v>-0.5483870967741935</v>
      </c>
      <c r="K63" s="29">
        <v>24</v>
      </c>
      <c r="L63" s="24">
        <v>21</v>
      </c>
      <c r="M63" s="23"/>
      <c r="N63" s="28">
        <f>(F63/F$14)</f>
        <v>0.004599065351235072</v>
      </c>
      <c r="O63" s="27">
        <f>(D63-G63)</f>
        <v>-34</v>
      </c>
      <c r="P63" s="26">
        <f>(O63/G63)</f>
        <v>-0.5666666666666667</v>
      </c>
      <c r="Q63" s="25">
        <v>23</v>
      </c>
      <c r="R63" s="24">
        <v>21</v>
      </c>
      <c r="S63" s="23">
        <f>(D63/D$14)</f>
        <v>0.0024374238305052967</v>
      </c>
      <c r="T63" s="22">
        <f>(G63/G$14)</f>
        <v>0.0071753169098301844</v>
      </c>
      <c r="U63" s="21">
        <v>170376.15384615384</v>
      </c>
      <c r="V63" s="21">
        <v>165462.21666666667</v>
      </c>
      <c r="W63" s="21">
        <f>(U63-V63)</f>
        <v>4913.9371794871695</v>
      </c>
      <c r="X63" s="20">
        <f>(W63/V63)</f>
        <v>0.029698243372301626</v>
      </c>
    </row>
    <row r="64" spans="1:24" ht="15">
      <c r="A64" s="2"/>
      <c r="B64" s="33" t="s">
        <v>3</v>
      </c>
      <c r="C64" s="32">
        <v>706</v>
      </c>
      <c r="D64" s="32">
        <v>112</v>
      </c>
      <c r="E64" s="26">
        <f>(D64/C64)</f>
        <v>0.15864022662889518</v>
      </c>
      <c r="F64" s="32">
        <v>107</v>
      </c>
      <c r="G64" s="32">
        <v>107</v>
      </c>
      <c r="H64" s="26">
        <f>(G64/F64)</f>
        <v>1</v>
      </c>
      <c r="I64" s="31">
        <f>(C64-F64)</f>
        <v>599</v>
      </c>
      <c r="J64" s="30">
        <f>(I64/F64)</f>
        <v>5.598130841121495</v>
      </c>
      <c r="K64" s="29">
        <v>10</v>
      </c>
      <c r="L64" s="24">
        <v>18</v>
      </c>
      <c r="M64" s="23"/>
      <c r="N64" s="28">
        <f>(F64/F$14)</f>
        <v>0.007937096654550849</v>
      </c>
      <c r="O64" s="27">
        <f>(D64-G64)</f>
        <v>5</v>
      </c>
      <c r="P64" s="26">
        <f>(O64/G64)</f>
        <v>0.04672897196261682</v>
      </c>
      <c r="Q64" s="25">
        <v>18</v>
      </c>
      <c r="R64" s="24">
        <v>16</v>
      </c>
      <c r="S64" s="23">
        <f>(D64/D$14)</f>
        <v>0.010499671885253586</v>
      </c>
      <c r="T64" s="22">
        <f>(G64/G$14)</f>
        <v>0.012795981822530495</v>
      </c>
      <c r="U64" s="21">
        <v>141159.74107142858</v>
      </c>
      <c r="V64" s="21">
        <v>149853.57009345794</v>
      </c>
      <c r="W64" s="21">
        <f>(U64-V64)</f>
        <v>-8693.829022029357</v>
      </c>
      <c r="X64" s="20">
        <f>(W64/V64)</f>
        <v>-0.058015494836775316</v>
      </c>
    </row>
    <row r="65" spans="1:24" ht="15">
      <c r="A65" s="2"/>
      <c r="B65" s="33" t="s">
        <v>2</v>
      </c>
      <c r="C65" s="32">
        <v>128</v>
      </c>
      <c r="D65" s="32">
        <v>123</v>
      </c>
      <c r="E65" s="26">
        <f>(D65/C65)</f>
        <v>0.9609375</v>
      </c>
      <c r="F65" s="32">
        <v>121</v>
      </c>
      <c r="G65" s="32">
        <v>81</v>
      </c>
      <c r="H65" s="26">
        <f>(G65/F65)</f>
        <v>0.6694214876033058</v>
      </c>
      <c r="I65" s="31">
        <f>(C65-F65)</f>
        <v>7</v>
      </c>
      <c r="J65" s="30">
        <f>(I65/F65)</f>
        <v>0.05785123966942149</v>
      </c>
      <c r="K65" s="29">
        <v>18</v>
      </c>
      <c r="L65" s="24">
        <v>17</v>
      </c>
      <c r="M65" s="23"/>
      <c r="N65" s="28">
        <f>(F65/F$14)</f>
        <v>0.008975595282249092</v>
      </c>
      <c r="O65" s="27">
        <f>(D65-G65)</f>
        <v>42</v>
      </c>
      <c r="P65" s="26">
        <f>(O65/G65)</f>
        <v>0.5185185185185185</v>
      </c>
      <c r="Q65" s="25">
        <v>17</v>
      </c>
      <c r="R65" s="24">
        <v>18</v>
      </c>
      <c r="S65" s="23">
        <f>(D65/D$14)</f>
        <v>0.011530889659698134</v>
      </c>
      <c r="T65" s="22">
        <f>(G65/G$14)</f>
        <v>0.009686677828270748</v>
      </c>
      <c r="U65" s="21">
        <v>265370.7967479675</v>
      </c>
      <c r="V65" s="21">
        <v>180241.1234567901</v>
      </c>
      <c r="W65" s="21">
        <f>(U65-V65)</f>
        <v>85129.67329117737</v>
      </c>
      <c r="X65" s="20">
        <f>(W65/V65)</f>
        <v>0.4723099349277294</v>
      </c>
    </row>
    <row r="66" spans="1:24" ht="15.75" thickBot="1">
      <c r="A66" s="2"/>
      <c r="B66" s="19"/>
      <c r="C66" s="18"/>
      <c r="D66" s="11"/>
      <c r="E66" s="11"/>
      <c r="F66" s="11"/>
      <c r="G66" s="11"/>
      <c r="H66" s="17"/>
      <c r="I66" s="16"/>
      <c r="J66" s="11"/>
      <c r="K66" s="11"/>
      <c r="L66" s="11"/>
      <c r="M66" s="15"/>
      <c r="N66" s="14"/>
      <c r="O66" s="13"/>
      <c r="P66" s="11"/>
      <c r="Q66" s="11"/>
      <c r="R66" s="11"/>
      <c r="S66" s="11"/>
      <c r="T66" s="12"/>
      <c r="U66" s="11"/>
      <c r="V66" s="11"/>
      <c r="W66" s="11"/>
      <c r="X66" s="10"/>
    </row>
    <row r="67" spans="1:24" ht="15.75" thickTop="1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8"/>
      <c r="W67" s="7"/>
      <c r="X67" s="7"/>
    </row>
    <row r="68" spans="1:22" ht="15">
      <c r="A68" s="2"/>
      <c r="B68" s="6"/>
      <c r="C68" s="5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2"/>
    </row>
    <row r="69" ht="15">
      <c r="B69" s="1" t="s">
        <v>1</v>
      </c>
    </row>
    <row r="70" ht="15">
      <c r="B70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2014-12-05T19:07:05Z</dcterms:created>
  <dcterms:modified xsi:type="dcterms:W3CDTF">2014-12-05T19:07:19Z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