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Table 3A" sheetId="1" r:id="rId1"/>
  </sheets>
  <definedNames>
    <definedName name="_xlnm._FilterDatabase" localSheetId="0" hidden="1">'Table 3A'!$A$32:$D$65</definedName>
  </definedNames>
  <calcPr fullCalcOnLoad="1"/>
</workbook>
</file>

<file path=xl/sharedStrings.xml><?xml version="1.0" encoding="utf-8"?>
<sst xmlns="http://schemas.openxmlformats.org/spreadsheetml/2006/main" count="76" uniqueCount="61">
  <si>
    <t>Prepared by Maryland Department of Planning.  Projections and Data Analysis / State Data Center. 2014.</t>
  </si>
  <si>
    <t>SOURCE:  U. S. Bureau of the Census.  Manufacturing and Construction Statistics Division. Residential Construction Branch</t>
  </si>
  <si>
    <t>WORCESTER</t>
  </si>
  <si>
    <t>WICOMICO</t>
  </si>
  <si>
    <t>SOMERSET</t>
  </si>
  <si>
    <t>DORCHESTER</t>
  </si>
  <si>
    <t>LOWER EASTERN SHORE</t>
  </si>
  <si>
    <t>TALBOT</t>
  </si>
  <si>
    <t>QUEEN ANNE'S</t>
  </si>
  <si>
    <t>KENT</t>
  </si>
  <si>
    <t>CECIL</t>
  </si>
  <si>
    <t>CAROLINE</t>
  </si>
  <si>
    <t>UPPER EASTERN SHORE</t>
  </si>
  <si>
    <t>WASHINGTON</t>
  </si>
  <si>
    <t>GARRETT</t>
  </si>
  <si>
    <t>ALLEGANY</t>
  </si>
  <si>
    <t>WESTERN MARYLAND</t>
  </si>
  <si>
    <t>ST. MARY'S</t>
  </si>
  <si>
    <t>CHARLES</t>
  </si>
  <si>
    <t>CALVERT</t>
  </si>
  <si>
    <t>SOUTHERN MARYLAND</t>
  </si>
  <si>
    <t>PRINCE GEORGE'S</t>
  </si>
  <si>
    <t>MONTGOMERY</t>
  </si>
  <si>
    <t>FREDERICK</t>
  </si>
  <si>
    <t>SUBURBAN WASHINGTON</t>
  </si>
  <si>
    <t>BALTIMORE CITY</t>
  </si>
  <si>
    <t>HOWARD</t>
  </si>
  <si>
    <t>HARFORD</t>
  </si>
  <si>
    <t>CARROLL</t>
  </si>
  <si>
    <t>BALTIMORE COUNTY</t>
  </si>
  <si>
    <t>ANNE ARUNDEL</t>
  </si>
  <si>
    <t>BALTIMORE REGION</t>
  </si>
  <si>
    <t>NOT CLASSIFIED</t>
  </si>
  <si>
    <t xml:space="preserve">  Micropolitan Statistical Areas</t>
  </si>
  <si>
    <t xml:space="preserve">     Outlying Counties</t>
  </si>
  <si>
    <t xml:space="preserve">     Central Counties</t>
  </si>
  <si>
    <t xml:space="preserve">   Metropolitan Statistical Areas</t>
  </si>
  <si>
    <t>CORE BASED STATISTICAL AREAS</t>
  </si>
  <si>
    <t xml:space="preserve">     NON SUBURBAN</t>
  </si>
  <si>
    <t xml:space="preserve">     EXURBAN</t>
  </si>
  <si>
    <t xml:space="preserve">     URBAN (Baltimore city)</t>
  </si>
  <si>
    <t>STATE BALANCE</t>
  </si>
  <si>
    <t>OUTER SUBURBAN COUNTIES</t>
  </si>
  <si>
    <t>INNER SUBURBAN COUNTIES</t>
  </si>
  <si>
    <t xml:space="preserve">MARYLAND </t>
  </si>
  <si>
    <t>Percent</t>
  </si>
  <si>
    <t>Net</t>
  </si>
  <si>
    <t>Family</t>
  </si>
  <si>
    <t>Total</t>
  </si>
  <si>
    <t>AREA</t>
  </si>
  <si>
    <t>Single</t>
  </si>
  <si>
    <t>Value Change</t>
  </si>
  <si>
    <t xml:space="preserve">        State Percent</t>
  </si>
  <si>
    <t>County Rank</t>
  </si>
  <si>
    <t>Change</t>
  </si>
  <si>
    <t>State Percent</t>
  </si>
  <si>
    <t>Average Construction Value</t>
  </si>
  <si>
    <t>Single Family Housing Units</t>
  </si>
  <si>
    <t>Total Housing Units</t>
  </si>
  <si>
    <t>COUNTY  AND COUNTY GROUP COMPARATIVE ANALYSIS OF NEW HOUSING FOR SPECIFIED YEARS</t>
  </si>
  <si>
    <t>Table 3A.   MARYLAND COUNTY AND COUNTY GROUP NEW HOUSING UNITS AUTHORIZED FOR CONSTRUCTION:  2013 AND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</si>
</sst>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double"/>
      <right style="thin"/>
      <top/>
      <bottom style="thick"/>
    </border>
    <border>
      <left/>
      <right style="double"/>
      <top/>
      <bottom style="thick"/>
    </border>
    <border>
      <left style="double"/>
      <right/>
      <top/>
      <bottom style="thick"/>
    </border>
    <border>
      <left style="thin"/>
      <right style="double"/>
      <top/>
      <bottom style="thick"/>
    </border>
    <border>
      <left style="thick"/>
      <right/>
      <top/>
      <bottom style="thick"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/>
      <bottom/>
    </border>
    <border>
      <left/>
      <right style="double"/>
      <top/>
      <bottom/>
    </border>
    <border>
      <left style="double"/>
      <right/>
      <top/>
      <bottom/>
    </border>
    <border>
      <left style="thick"/>
      <right/>
      <top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ck"/>
      <top/>
      <bottom style="thin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 style="thin"/>
    </border>
    <border>
      <left style="thick"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ck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double"/>
      <right/>
      <top style="thick"/>
      <bottom/>
    </border>
    <border>
      <left/>
      <right style="double"/>
      <top style="thick"/>
      <bottom/>
    </border>
    <border>
      <left style="thin"/>
      <right/>
      <top style="thick"/>
      <bottom/>
    </border>
    <border>
      <left style="thick"/>
      <right/>
      <top style="thick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10" fontId="18" fillId="0" borderId="11" xfId="0" applyNumberFormat="1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10" fontId="2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19" fillId="0" borderId="17" xfId="0" applyFont="1" applyBorder="1" applyAlignment="1">
      <alignment/>
    </xf>
    <xf numFmtId="10" fontId="21" fillId="0" borderId="18" xfId="0" applyNumberFormat="1" applyFont="1" applyBorder="1" applyAlignment="1">
      <alignment/>
    </xf>
    <xf numFmtId="42" fontId="18" fillId="0" borderId="19" xfId="0" applyNumberFormat="1" applyFont="1" applyBorder="1" applyAlignment="1">
      <alignment/>
    </xf>
    <xf numFmtId="10" fontId="21" fillId="0" borderId="20" xfId="0" applyNumberFormat="1" applyFont="1" applyBorder="1" applyAlignment="1">
      <alignment horizontal="center"/>
    </xf>
    <xf numFmtId="10" fontId="21" fillId="0" borderId="19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10" fontId="21" fillId="0" borderId="19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10" fontId="21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0" fontId="21" fillId="0" borderId="19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center"/>
    </xf>
    <xf numFmtId="41" fontId="18" fillId="0" borderId="19" xfId="0" applyNumberFormat="1" applyFont="1" applyBorder="1" applyAlignment="1">
      <alignment/>
    </xf>
    <xf numFmtId="0" fontId="21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9" xfId="0" applyFont="1" applyBorder="1" applyAlignment="1">
      <alignment horizontal="right"/>
    </xf>
    <xf numFmtId="0" fontId="18" fillId="0" borderId="23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19" fillId="0" borderId="24" xfId="0" applyFont="1" applyBorder="1" applyAlignment="1">
      <alignment/>
    </xf>
    <xf numFmtId="3" fontId="19" fillId="0" borderId="24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0" fontId="40" fillId="0" borderId="24" xfId="0" applyFont="1" applyBorder="1" applyAlignment="1">
      <alignment/>
    </xf>
    <xf numFmtId="41" fontId="21" fillId="0" borderId="19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18" fillId="0" borderId="19" xfId="0" applyNumberFormat="1" applyFont="1" applyBorder="1" applyAlignment="1">
      <alignment/>
    </xf>
    <xf numFmtId="10" fontId="20" fillId="0" borderId="19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10" fontId="20" fillId="0" borderId="19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0" fontId="40" fillId="0" borderId="0" xfId="0" applyFont="1" applyBorder="1" applyAlignment="1">
      <alignment/>
    </xf>
    <xf numFmtId="0" fontId="19" fillId="0" borderId="0" xfId="0" applyFont="1" applyAlignment="1">
      <alignment/>
    </xf>
    <xf numFmtId="10" fontId="20" fillId="0" borderId="18" xfId="0" applyNumberFormat="1" applyFont="1" applyBorder="1" applyAlignment="1">
      <alignment/>
    </xf>
    <xf numFmtId="42" fontId="19" fillId="0" borderId="19" xfId="0" applyNumberFormat="1" applyFont="1" applyBorder="1" applyAlignment="1">
      <alignment/>
    </xf>
    <xf numFmtId="10" fontId="20" fillId="0" borderId="20" xfId="0" applyNumberFormat="1" applyFont="1" applyBorder="1" applyAlignment="1">
      <alignment horizontal="center"/>
    </xf>
    <xf numFmtId="10" fontId="20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/>
    </xf>
    <xf numFmtId="10" fontId="20" fillId="0" borderId="22" xfId="0" applyNumberFormat="1" applyFont="1" applyBorder="1" applyAlignment="1">
      <alignment horizontal="center"/>
    </xf>
    <xf numFmtId="41" fontId="40" fillId="0" borderId="19" xfId="0" applyNumberFormat="1" applyFont="1" applyBorder="1" applyAlignment="1">
      <alignment/>
    </xf>
    <xf numFmtId="0" fontId="20" fillId="0" borderId="24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9" fillId="0" borderId="26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26" xfId="0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3" fontId="23" fillId="0" borderId="32" xfId="0" applyNumberFormat="1" applyFont="1" applyFill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8" fillId="0" borderId="27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28" xfId="0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9" xfId="0" applyFont="1" applyBorder="1" applyAlignment="1">
      <alignment horizontal="centerContinuous"/>
    </xf>
    <xf numFmtId="0" fontId="19" fillId="0" borderId="36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36" xfId="0" applyFont="1" applyBorder="1" applyAlignment="1">
      <alignment horizontal="centerContinuous"/>
    </xf>
    <xf numFmtId="0" fontId="19" fillId="0" borderId="2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22" xfId="0" applyFont="1" applyBorder="1" applyAlignment="1">
      <alignment horizontal="centerContinuous"/>
    </xf>
    <xf numFmtId="0" fontId="18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8" fillId="0" borderId="26" xfId="0" applyFont="1" applyBorder="1" applyAlignment="1">
      <alignment horizontal="centerContinuous"/>
    </xf>
    <xf numFmtId="0" fontId="19" fillId="0" borderId="36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2" xfId="0" applyFont="1" applyBorder="1" applyAlignment="1">
      <alignment/>
    </xf>
    <xf numFmtId="0" fontId="18" fillId="0" borderId="39" xfId="0" applyFont="1" applyBorder="1" applyAlignment="1">
      <alignment horizontal="centerContinuous"/>
    </xf>
    <xf numFmtId="0" fontId="19" fillId="0" borderId="40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8" fillId="0" borderId="34" xfId="0" applyFont="1" applyBorder="1" applyAlignment="1">
      <alignment/>
    </xf>
    <xf numFmtId="0" fontId="19" fillId="0" borderId="27" xfId="0" applyFont="1" applyBorder="1" applyAlignment="1">
      <alignment horizontal="centerContinuous"/>
    </xf>
    <xf numFmtId="0" fontId="18" fillId="0" borderId="41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18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8" fillId="0" borderId="48" xfId="0" applyFont="1" applyBorder="1" applyAlignment="1">
      <alignment/>
    </xf>
    <xf numFmtId="41" fontId="18" fillId="0" borderId="48" xfId="0" applyNumberFormat="1" applyFont="1" applyBorder="1" applyAlignment="1">
      <alignment/>
    </xf>
    <xf numFmtId="0" fontId="19" fillId="0" borderId="48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36.00390625" style="1" customWidth="1"/>
    <col min="3" max="20" width="9.140625" style="0" customWidth="1"/>
    <col min="21" max="22" width="10.00390625" style="0" customWidth="1"/>
    <col min="23" max="23" width="10.7109375" style="0" customWidth="1"/>
    <col min="24" max="24" width="9.140625" style="0" customWidth="1"/>
  </cols>
  <sheetData>
    <row r="1" s="126" customFormat="1" ht="15">
      <c r="B1" s="62" t="s">
        <v>60</v>
      </c>
    </row>
    <row r="2" spans="2:24" s="126" customFormat="1" ht="15">
      <c r="B2" s="4" t="s">
        <v>59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5" ht="15.75" thickBot="1">
      <c r="A3" s="5"/>
      <c r="B3" s="125"/>
      <c r="C3" s="124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2"/>
    </row>
    <row r="4" spans="1:25" ht="16.5" thickBot="1" thickTop="1">
      <c r="A4" s="5"/>
      <c r="B4" s="6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 thickTop="1">
      <c r="A5" s="5"/>
      <c r="B5" s="122"/>
      <c r="C5" s="121"/>
      <c r="D5" s="119"/>
      <c r="E5" s="119"/>
      <c r="F5" s="121"/>
      <c r="G5" s="119"/>
      <c r="H5" s="118"/>
      <c r="I5" s="120"/>
      <c r="J5" s="119"/>
      <c r="K5" s="119"/>
      <c r="L5" s="119"/>
      <c r="M5" s="119"/>
      <c r="N5" s="118"/>
      <c r="O5" s="117"/>
      <c r="P5" s="116"/>
      <c r="Q5" s="116"/>
      <c r="R5" s="116"/>
      <c r="S5" s="116"/>
      <c r="T5" s="116"/>
      <c r="U5" s="116"/>
      <c r="V5" s="116"/>
      <c r="W5" s="116"/>
      <c r="X5" s="115"/>
      <c r="Y5" s="2"/>
    </row>
    <row r="6" spans="1:25" ht="15">
      <c r="A6" s="5"/>
      <c r="B6" s="45"/>
      <c r="C6" s="103"/>
      <c r="D6" s="38">
        <v>2013</v>
      </c>
      <c r="E6" s="38"/>
      <c r="F6" s="103"/>
      <c r="G6" s="38">
        <v>2012</v>
      </c>
      <c r="H6" s="38"/>
      <c r="I6" s="97" t="s">
        <v>58</v>
      </c>
      <c r="J6" s="96"/>
      <c r="K6" s="96"/>
      <c r="L6" s="96"/>
      <c r="M6" s="96"/>
      <c r="N6" s="98"/>
      <c r="O6" s="97" t="s">
        <v>57</v>
      </c>
      <c r="P6" s="114"/>
      <c r="Q6" s="114"/>
      <c r="R6" s="114"/>
      <c r="S6" s="114"/>
      <c r="T6" s="114"/>
      <c r="U6" s="114"/>
      <c r="V6" s="114"/>
      <c r="W6" s="114"/>
      <c r="X6" s="113"/>
      <c r="Y6" s="2"/>
    </row>
    <row r="7" spans="1:25" ht="15">
      <c r="A7" s="5"/>
      <c r="B7" s="45"/>
      <c r="C7" s="103"/>
      <c r="D7" s="4"/>
      <c r="E7" s="4"/>
      <c r="F7" s="103"/>
      <c r="G7" s="4"/>
      <c r="H7" s="4"/>
      <c r="I7" s="104"/>
      <c r="J7" s="4"/>
      <c r="K7" s="4"/>
      <c r="L7" s="4"/>
      <c r="M7" s="4"/>
      <c r="N7" s="105"/>
      <c r="O7" s="112"/>
      <c r="P7" s="111"/>
      <c r="Q7" s="111"/>
      <c r="R7" s="111"/>
      <c r="S7" s="111"/>
      <c r="T7" s="111"/>
      <c r="U7" s="3"/>
      <c r="V7" s="3"/>
      <c r="W7" s="3"/>
      <c r="X7" s="71"/>
      <c r="Y7" s="2"/>
    </row>
    <row r="8" spans="1:25" ht="15">
      <c r="A8" s="5"/>
      <c r="B8" s="45"/>
      <c r="C8" s="84"/>
      <c r="D8" s="84"/>
      <c r="E8" s="84"/>
      <c r="F8" s="84"/>
      <c r="G8" s="84"/>
      <c r="H8" s="84"/>
      <c r="I8" s="109"/>
      <c r="J8" s="108"/>
      <c r="K8" s="100"/>
      <c r="L8" s="107"/>
      <c r="M8" s="108"/>
      <c r="N8" s="110"/>
      <c r="O8" s="109"/>
      <c r="P8" s="108"/>
      <c r="Q8" s="100"/>
      <c r="R8" s="107"/>
      <c r="S8" s="108"/>
      <c r="T8" s="107"/>
      <c r="U8" s="100" t="s">
        <v>56</v>
      </c>
      <c r="V8" s="106"/>
      <c r="W8" s="106"/>
      <c r="X8" s="99"/>
      <c r="Y8" s="2"/>
    </row>
    <row r="9" spans="1:25" ht="15">
      <c r="A9" s="5"/>
      <c r="B9" s="45"/>
      <c r="C9" s="67"/>
      <c r="D9" s="35"/>
      <c r="E9" s="35"/>
      <c r="F9" s="67"/>
      <c r="G9" s="35"/>
      <c r="H9" s="35"/>
      <c r="I9" s="104"/>
      <c r="J9" s="4"/>
      <c r="K9" s="103"/>
      <c r="L9" s="102"/>
      <c r="M9" s="4"/>
      <c r="N9" s="105"/>
      <c r="O9" s="104"/>
      <c r="P9" s="4"/>
      <c r="Q9" s="103"/>
      <c r="R9" s="102"/>
      <c r="S9" s="4"/>
      <c r="T9" s="102"/>
      <c r="U9" s="74"/>
      <c r="V9" s="101"/>
      <c r="W9" s="100"/>
      <c r="X9" s="99"/>
      <c r="Y9" s="2"/>
    </row>
    <row r="10" spans="1:25" ht="15">
      <c r="A10" s="5"/>
      <c r="B10" s="45"/>
      <c r="C10" s="76"/>
      <c r="D10" s="76"/>
      <c r="E10" s="76" t="s">
        <v>45</v>
      </c>
      <c r="F10" s="76"/>
      <c r="G10" s="76"/>
      <c r="H10" s="76" t="s">
        <v>45</v>
      </c>
      <c r="I10" s="97" t="s">
        <v>54</v>
      </c>
      <c r="J10" s="96"/>
      <c r="K10" s="95" t="s">
        <v>53</v>
      </c>
      <c r="L10" s="94"/>
      <c r="M10" s="96" t="s">
        <v>55</v>
      </c>
      <c r="N10" s="98"/>
      <c r="O10" s="97" t="s">
        <v>54</v>
      </c>
      <c r="P10" s="96"/>
      <c r="Q10" s="95" t="s">
        <v>53</v>
      </c>
      <c r="R10" s="94"/>
      <c r="S10" s="93" t="s">
        <v>52</v>
      </c>
      <c r="T10" s="92"/>
      <c r="U10" s="91"/>
      <c r="V10" s="91"/>
      <c r="W10" s="90" t="s">
        <v>51</v>
      </c>
      <c r="X10" s="89"/>
      <c r="Y10" s="2"/>
    </row>
    <row r="11" spans="1:25" ht="15">
      <c r="A11" s="5"/>
      <c r="B11" s="45"/>
      <c r="C11" s="76"/>
      <c r="D11" s="76" t="s">
        <v>50</v>
      </c>
      <c r="E11" s="76" t="s">
        <v>50</v>
      </c>
      <c r="F11" s="76"/>
      <c r="G11" s="76" t="s">
        <v>50</v>
      </c>
      <c r="H11" s="76" t="s">
        <v>50</v>
      </c>
      <c r="I11" s="88"/>
      <c r="J11" s="84"/>
      <c r="K11" s="74"/>
      <c r="L11" s="74"/>
      <c r="M11" s="74"/>
      <c r="N11" s="87"/>
      <c r="O11" s="86"/>
      <c r="P11" s="84"/>
      <c r="Q11" s="74"/>
      <c r="R11" s="74"/>
      <c r="S11" s="74"/>
      <c r="T11" s="74"/>
      <c r="U11" s="85"/>
      <c r="V11" s="76"/>
      <c r="W11" s="84"/>
      <c r="X11" s="83"/>
      <c r="Y11" s="2"/>
    </row>
    <row r="12" spans="1:25" ht="15">
      <c r="A12" s="5"/>
      <c r="B12" s="82" t="s">
        <v>49</v>
      </c>
      <c r="C12" s="79" t="s">
        <v>48</v>
      </c>
      <c r="D12" s="79" t="s">
        <v>47</v>
      </c>
      <c r="E12" s="79" t="s">
        <v>47</v>
      </c>
      <c r="F12" s="79" t="s">
        <v>48</v>
      </c>
      <c r="G12" s="79" t="s">
        <v>47</v>
      </c>
      <c r="H12" s="79" t="s">
        <v>47</v>
      </c>
      <c r="I12" s="81" t="s">
        <v>46</v>
      </c>
      <c r="J12" s="79" t="s">
        <v>45</v>
      </c>
      <c r="K12" s="79">
        <v>2013</v>
      </c>
      <c r="L12" s="79">
        <v>2012</v>
      </c>
      <c r="M12" s="79">
        <v>2013</v>
      </c>
      <c r="N12" s="79">
        <v>2012</v>
      </c>
      <c r="O12" s="80" t="s">
        <v>46</v>
      </c>
      <c r="P12" s="79" t="s">
        <v>45</v>
      </c>
      <c r="Q12" s="79">
        <v>2013</v>
      </c>
      <c r="R12" s="79">
        <v>2012</v>
      </c>
      <c r="S12" s="79">
        <v>2013</v>
      </c>
      <c r="T12" s="79">
        <v>2012</v>
      </c>
      <c r="U12" s="79">
        <v>2013</v>
      </c>
      <c r="V12" s="79">
        <v>2012</v>
      </c>
      <c r="W12" s="79" t="s">
        <v>46</v>
      </c>
      <c r="X12" s="78" t="s">
        <v>45</v>
      </c>
      <c r="Y12" s="2"/>
    </row>
    <row r="13" spans="1:25" ht="15">
      <c r="A13" s="5"/>
      <c r="B13" s="45"/>
      <c r="C13" s="72"/>
      <c r="D13" s="72"/>
      <c r="E13" s="72"/>
      <c r="F13" s="72"/>
      <c r="G13" s="72"/>
      <c r="H13" s="72"/>
      <c r="I13" s="77"/>
      <c r="J13" s="76"/>
      <c r="K13" s="74"/>
      <c r="L13" s="74"/>
      <c r="M13" s="72"/>
      <c r="N13" s="75"/>
      <c r="O13" s="39"/>
      <c r="P13" s="35"/>
      <c r="Q13" s="74"/>
      <c r="R13" s="74"/>
      <c r="S13" s="35"/>
      <c r="T13" s="73"/>
      <c r="U13" s="72"/>
      <c r="V13" s="72"/>
      <c r="W13" s="35"/>
      <c r="X13" s="71"/>
      <c r="Y13" s="2"/>
    </row>
    <row r="14" spans="1:28" s="1" customFormat="1" ht="15">
      <c r="A14" s="52"/>
      <c r="B14" s="70" t="s">
        <v>44</v>
      </c>
      <c r="C14" s="69">
        <f>(C23+C28)</f>
        <v>17918</v>
      </c>
      <c r="D14" s="69">
        <f>(D23+D28)</f>
        <v>10667</v>
      </c>
      <c r="E14" s="55">
        <f>(D14/C14)</f>
        <v>0.5953231387431633</v>
      </c>
      <c r="F14" s="69">
        <f>(F23+F28)</f>
        <v>15217</v>
      </c>
      <c r="G14" s="69">
        <f>(G23+G28)</f>
        <v>9232</v>
      </c>
      <c r="H14" s="55">
        <f>(G14/F14)</f>
        <v>0.6066898863113623</v>
      </c>
      <c r="I14" s="60">
        <f>(C14-F14)</f>
        <v>2701</v>
      </c>
      <c r="J14" s="59">
        <f>(I14/F14)</f>
        <v>0.1774988499704278</v>
      </c>
      <c r="K14" s="67"/>
      <c r="L14" s="67"/>
      <c r="M14" s="66">
        <f>(C14/C$14)</f>
        <v>1</v>
      </c>
      <c r="N14" s="68">
        <f>(F14/F$14)</f>
        <v>1</v>
      </c>
      <c r="O14" s="56">
        <f>(D14-G14)</f>
        <v>1435</v>
      </c>
      <c r="P14" s="55">
        <f>(O14/G14)</f>
        <v>0.1554376083188908</v>
      </c>
      <c r="Q14" s="67"/>
      <c r="R14" s="67"/>
      <c r="S14" s="66">
        <f>(D14/D$14)</f>
        <v>1</v>
      </c>
      <c r="T14" s="65">
        <f>(G14/G$14)</f>
        <v>1</v>
      </c>
      <c r="U14" s="64">
        <v>200724.2559295022</v>
      </c>
      <c r="V14" s="64">
        <v>199370.77556325824</v>
      </c>
      <c r="W14" s="64">
        <f>(U14-V14)</f>
        <v>1353.4803662439517</v>
      </c>
      <c r="X14" s="63">
        <f>(W14/V14)</f>
        <v>0.0067887600999701515</v>
      </c>
      <c r="Y14" s="62"/>
      <c r="AB14" s="61"/>
    </row>
    <row r="15" spans="1:28" ht="15">
      <c r="A15" s="52"/>
      <c r="B15" s="48"/>
      <c r="C15" s="54"/>
      <c r="D15" s="33"/>
      <c r="E15" s="24"/>
      <c r="F15" s="33"/>
      <c r="G15" s="33"/>
      <c r="H15" s="58"/>
      <c r="I15" s="60"/>
      <c r="J15" s="59"/>
      <c r="K15" s="35"/>
      <c r="L15" s="35"/>
      <c r="M15" s="58"/>
      <c r="N15" s="57"/>
      <c r="O15" s="56"/>
      <c r="P15" s="55"/>
      <c r="Q15" s="35"/>
      <c r="R15" s="35"/>
      <c r="S15" s="37"/>
      <c r="T15" s="36"/>
      <c r="U15" s="54"/>
      <c r="V15" s="19"/>
      <c r="W15" s="35"/>
      <c r="X15" s="34"/>
      <c r="Y15" s="2"/>
      <c r="Z15" s="53"/>
      <c r="AB15" s="6"/>
    </row>
    <row r="16" spans="1:28" ht="15">
      <c r="A16" s="52"/>
      <c r="B16" s="51" t="s">
        <v>43</v>
      </c>
      <c r="C16" s="33">
        <f>(C32+C33+C41+C42)</f>
        <v>7643</v>
      </c>
      <c r="D16" s="33">
        <f>(D32+D33+D41+D42)</f>
        <v>4946</v>
      </c>
      <c r="E16" s="24">
        <f>(D16/C16)</f>
        <v>0.6471280910637184</v>
      </c>
      <c r="F16" s="33">
        <f>(F32+F33+F41+F42)</f>
        <v>7224</v>
      </c>
      <c r="G16" s="33">
        <f>(G32+G33+G41+G42)</f>
        <v>3671</v>
      </c>
      <c r="H16" s="24">
        <f>(G16/F16)</f>
        <v>0.5081672203765227</v>
      </c>
      <c r="I16" s="29">
        <f>(C16-F16)</f>
        <v>419</v>
      </c>
      <c r="J16" s="28">
        <f>(I16/F16)</f>
        <v>0.058001107419712074</v>
      </c>
      <c r="K16" s="35"/>
      <c r="L16" s="35"/>
      <c r="M16" s="21">
        <f>(C16/C$14)</f>
        <v>0.4265543029355955</v>
      </c>
      <c r="N16" s="26">
        <f>(F16/F$14)</f>
        <v>0.47473220739961886</v>
      </c>
      <c r="O16" s="25">
        <f>(D16-G16)</f>
        <v>1275</v>
      </c>
      <c r="P16" s="24">
        <f>(O16/G16)</f>
        <v>0.3473168074094252</v>
      </c>
      <c r="Q16" s="35"/>
      <c r="R16" s="35"/>
      <c r="S16" s="21">
        <f>(D16/D$14)</f>
        <v>0.46367301021843066</v>
      </c>
      <c r="T16" s="20">
        <f>(G16/G$14)</f>
        <v>0.39763864818024264</v>
      </c>
      <c r="U16" s="19">
        <v>191308.15042458553</v>
      </c>
      <c r="V16" s="19">
        <v>195915.66221737946</v>
      </c>
      <c r="W16" s="19">
        <f>(U16-V16)</f>
        <v>-4607.511792793928</v>
      </c>
      <c r="X16" s="18">
        <f>(W16/V16)</f>
        <v>-0.023517832829932885</v>
      </c>
      <c r="Y16" s="2"/>
      <c r="AB16" s="6"/>
    </row>
    <row r="17" spans="1:28" ht="15">
      <c r="A17" s="52"/>
      <c r="B17" s="51" t="s">
        <v>42</v>
      </c>
      <c r="C17" s="33">
        <f>(C34+C35+C36+C40+C45+C46+C47+C56+C58)</f>
        <v>7321</v>
      </c>
      <c r="D17" s="33">
        <f>(D34+D35+D36+D40+D45+D46+D47+D56+D58)</f>
        <v>4539</v>
      </c>
      <c r="E17" s="24">
        <f>(D17/C17)</f>
        <v>0.6199972681327688</v>
      </c>
      <c r="F17" s="33">
        <f>(F34+F35+F36+F40+F45+F46+F47+F56+F58)</f>
        <v>6193</v>
      </c>
      <c r="G17" s="33">
        <f>(G34+G35+G36+G40+G45+G46+G47+G56+G58)</f>
        <v>4627</v>
      </c>
      <c r="H17" s="24">
        <f>(G17/F17)</f>
        <v>0.7471338608105926</v>
      </c>
      <c r="I17" s="29">
        <f>(C17-F17)</f>
        <v>1128</v>
      </c>
      <c r="J17" s="28">
        <f>(I17/F17)</f>
        <v>0.18214112707896013</v>
      </c>
      <c r="K17" s="35"/>
      <c r="L17" s="35"/>
      <c r="M17" s="21">
        <f>(C17/C$14)</f>
        <v>0.4085835472709008</v>
      </c>
      <c r="N17" s="26">
        <f>(F17/F$14)</f>
        <v>0.40697903660379836</v>
      </c>
      <c r="O17" s="25">
        <f>(D17-G17)</f>
        <v>-88</v>
      </c>
      <c r="P17" s="24">
        <f>(O17/G17)</f>
        <v>-0.019018802679922196</v>
      </c>
      <c r="Q17" s="35"/>
      <c r="R17" s="35"/>
      <c r="S17" s="21">
        <f>(D17/D$14)</f>
        <v>0.4255179525639824</v>
      </c>
      <c r="T17" s="20">
        <f>(G17/G$14)</f>
        <v>0.5011915077989602</v>
      </c>
      <c r="U17" s="19">
        <v>212281.9955937431</v>
      </c>
      <c r="V17" s="19">
        <v>204567.48951804626</v>
      </c>
      <c r="W17" s="19">
        <f>(U17-V17)</f>
        <v>7714.506075696845</v>
      </c>
      <c r="X17" s="18">
        <f>(W17/V17)</f>
        <v>0.037711300529091635</v>
      </c>
      <c r="Y17" s="2"/>
      <c r="AB17" s="6"/>
    </row>
    <row r="18" spans="1:28" ht="15">
      <c r="A18" s="52"/>
      <c r="B18" s="51" t="s">
        <v>41</v>
      </c>
      <c r="C18" s="33">
        <f>(C19+C20+C21)</f>
        <v>2954</v>
      </c>
      <c r="D18" s="33">
        <f>(D19+D20+D21)</f>
        <v>1182</v>
      </c>
      <c r="E18" s="24">
        <f>(D18/C18)</f>
        <v>0.4001354096140826</v>
      </c>
      <c r="F18" s="33">
        <f>(F19+F20+F21)</f>
        <v>1800</v>
      </c>
      <c r="G18" s="33">
        <f>(G19+G20+G21)</f>
        <v>934</v>
      </c>
      <c r="H18" s="24">
        <f>(G18/F18)</f>
        <v>0.5188888888888888</v>
      </c>
      <c r="I18" s="29">
        <f>(C18-F18)</f>
        <v>1154</v>
      </c>
      <c r="J18" s="28">
        <f>(I18/F18)</f>
        <v>0.6411111111111111</v>
      </c>
      <c r="K18" s="35"/>
      <c r="L18" s="35"/>
      <c r="M18" s="21">
        <f>(C18/C$14)</f>
        <v>0.16486214979350375</v>
      </c>
      <c r="N18" s="26">
        <f>(F18/F$14)</f>
        <v>0.11828875599658277</v>
      </c>
      <c r="O18" s="25">
        <f>(D18-G18)</f>
        <v>248</v>
      </c>
      <c r="P18" s="24">
        <f>(O18/G18)</f>
        <v>0.26552462526766596</v>
      </c>
      <c r="Q18" s="35"/>
      <c r="R18" s="35"/>
      <c r="S18" s="21">
        <f>(D18/D$14)</f>
        <v>0.11080903721758695</v>
      </c>
      <c r="T18" s="20">
        <f>(G18/G$14)</f>
        <v>0.10116984402079723</v>
      </c>
      <c r="U18" s="19">
        <v>195742.42639593908</v>
      </c>
      <c r="V18" s="19">
        <v>187206.45610278373</v>
      </c>
      <c r="W18" s="19">
        <f>(U18-V18)</f>
        <v>8535.970293155347</v>
      </c>
      <c r="X18" s="18">
        <f>(W18/V18)</f>
        <v>0.04559655938611841</v>
      </c>
      <c r="Y18" s="2"/>
      <c r="AB18" s="6"/>
    </row>
    <row r="19" spans="1:28" ht="15">
      <c r="A19" s="52"/>
      <c r="B19" s="51" t="s">
        <v>40</v>
      </c>
      <c r="C19" s="30">
        <f>(C37)</f>
        <v>1257</v>
      </c>
      <c r="D19" s="30">
        <f>(D37)</f>
        <v>220</v>
      </c>
      <c r="E19" s="24">
        <f>(D19/C19)</f>
        <v>0.17501988862370724</v>
      </c>
      <c r="F19" s="30">
        <f>(F37)</f>
        <v>730</v>
      </c>
      <c r="G19" s="30">
        <f>(G37)</f>
        <v>164</v>
      </c>
      <c r="H19" s="24">
        <f>(G19/F19)</f>
        <v>0.22465753424657534</v>
      </c>
      <c r="I19" s="29">
        <f>(C19-F19)</f>
        <v>527</v>
      </c>
      <c r="J19" s="28">
        <f>(I19/F19)</f>
        <v>0.7219178082191781</v>
      </c>
      <c r="K19" s="27"/>
      <c r="L19" s="22"/>
      <c r="M19" s="21">
        <f>(C19/C$14)</f>
        <v>0.07015291885255051</v>
      </c>
      <c r="N19" s="26">
        <f>(F19/F$14)</f>
        <v>0.047972662154169676</v>
      </c>
      <c r="O19" s="25">
        <f>(D19-G19)</f>
        <v>56</v>
      </c>
      <c r="P19" s="24">
        <f>(O19/G19)</f>
        <v>0.34146341463414637</v>
      </c>
      <c r="Q19" s="23"/>
      <c r="R19" s="22"/>
      <c r="S19" s="21">
        <f>(D19/D$14)</f>
        <v>0.020624355488890973</v>
      </c>
      <c r="T19" s="20">
        <f>(G19/G$14)</f>
        <v>0.01776429809358752</v>
      </c>
      <c r="U19" s="19">
        <v>144413.63636363635</v>
      </c>
      <c r="V19" s="19">
        <v>134844.80487804877</v>
      </c>
      <c r="W19" s="19">
        <f>(U19-V19)</f>
        <v>9568.83148558758</v>
      </c>
      <c r="X19" s="18">
        <f>(W19/V19)</f>
        <v>0.07096181046234194</v>
      </c>
      <c r="Y19" s="2"/>
      <c r="AB19" s="6"/>
    </row>
    <row r="20" spans="1:28" ht="15">
      <c r="A20" s="52"/>
      <c r="B20" s="51" t="s">
        <v>39</v>
      </c>
      <c r="C20" s="33">
        <f>(C50+C52+C64)</f>
        <v>1103</v>
      </c>
      <c r="D20" s="33">
        <f>(D50+D52+D64)</f>
        <v>415</v>
      </c>
      <c r="E20" s="24">
        <f>(D20/C20)</f>
        <v>0.37624660018132366</v>
      </c>
      <c r="F20" s="33">
        <f>(F50+F52+F64)</f>
        <v>532</v>
      </c>
      <c r="G20" s="33">
        <f>(G50+G52+G64)</f>
        <v>288</v>
      </c>
      <c r="H20" s="24">
        <f>(G20/F20)</f>
        <v>0.5413533834586466</v>
      </c>
      <c r="I20" s="29">
        <f>(C20-F20)</f>
        <v>571</v>
      </c>
      <c r="J20" s="28">
        <f>(I20/F20)</f>
        <v>1.0733082706766917</v>
      </c>
      <c r="K20" s="35"/>
      <c r="L20" s="35"/>
      <c r="M20" s="21">
        <f>(C20/C$14)</f>
        <v>0.06155820962160955</v>
      </c>
      <c r="N20" s="26">
        <f>(F20/F$14)</f>
        <v>0.034960898994545575</v>
      </c>
      <c r="O20" s="25">
        <f>(D20-G20)</f>
        <v>127</v>
      </c>
      <c r="P20" s="24">
        <f>(O20/G20)</f>
        <v>0.4409722222222222</v>
      </c>
      <c r="Q20" s="35"/>
      <c r="R20" s="35"/>
      <c r="S20" s="21">
        <f>(D20/D$14)</f>
        <v>0.0389050342176807</v>
      </c>
      <c r="T20" s="20">
        <f>(G20/G$14)</f>
        <v>0.03119584055459272</v>
      </c>
      <c r="U20" s="19">
        <v>191287.29638554217</v>
      </c>
      <c r="V20" s="19">
        <v>196394.1875</v>
      </c>
      <c r="W20" s="19">
        <f>(U20-V20)</f>
        <v>-5106.891114457831</v>
      </c>
      <c r="X20" s="18">
        <f>(W20/V20)</f>
        <v>-0.0260032701551202</v>
      </c>
      <c r="Y20" s="2"/>
      <c r="AB20" s="6"/>
    </row>
    <row r="21" spans="1:28" ht="15">
      <c r="A21" s="52"/>
      <c r="B21" s="51" t="s">
        <v>38</v>
      </c>
      <c r="C21" s="33">
        <f>(C51+C55+C57+C59+C62+C63+C65)</f>
        <v>594</v>
      </c>
      <c r="D21" s="33">
        <f>(D51+D55+D57+D59+D62+D63+D65)</f>
        <v>547</v>
      </c>
      <c r="E21" s="24">
        <f>(D21/C21)</f>
        <v>0.9208754208754208</v>
      </c>
      <c r="F21" s="33">
        <f>(F51+F55+F57+F59+F62+F63+F65)</f>
        <v>538</v>
      </c>
      <c r="G21" s="33">
        <f>(G51+G55+G57+G59+G62+G63+G65)</f>
        <v>482</v>
      </c>
      <c r="H21" s="24">
        <f>(G21/F21)</f>
        <v>0.895910780669145</v>
      </c>
      <c r="I21" s="29">
        <f>(C21-F21)</f>
        <v>56</v>
      </c>
      <c r="J21" s="28">
        <f>(I21/F21)</f>
        <v>0.10408921933085502</v>
      </c>
      <c r="K21" s="35"/>
      <c r="L21" s="35"/>
      <c r="M21" s="21">
        <f>(C21/C$14)</f>
        <v>0.03315102131934368</v>
      </c>
      <c r="N21" s="26">
        <f>(F21/F$14)</f>
        <v>0.03535519484786752</v>
      </c>
      <c r="O21" s="25">
        <f>(D21-G21)</f>
        <v>65</v>
      </c>
      <c r="P21" s="24">
        <f>(O21/G21)</f>
        <v>0.13485477178423236</v>
      </c>
      <c r="Q21" s="35"/>
      <c r="R21" s="35"/>
      <c r="S21" s="21">
        <f>(D21/D$14)</f>
        <v>0.05127964751101528</v>
      </c>
      <c r="T21" s="20">
        <f>(G21/G$14)</f>
        <v>0.05220970537261698</v>
      </c>
      <c r="U21" s="19">
        <v>219766.58135283363</v>
      </c>
      <c r="V21" s="19">
        <v>199532.6887966805</v>
      </c>
      <c r="W21" s="19">
        <f>(U21-V21)</f>
        <v>20233.89255615312</v>
      </c>
      <c r="X21" s="18">
        <f>(W21/V21)</f>
        <v>0.1014064045253809</v>
      </c>
      <c r="Y21" s="2"/>
      <c r="AB21" s="6"/>
    </row>
    <row r="22" spans="1:28" ht="15">
      <c r="A22" s="5"/>
      <c r="B22" s="50"/>
      <c r="C22" s="33"/>
      <c r="D22" s="33"/>
      <c r="E22" s="37"/>
      <c r="F22" s="33"/>
      <c r="G22" s="33"/>
      <c r="H22" s="37"/>
      <c r="I22" s="29"/>
      <c r="J22" s="28"/>
      <c r="K22" s="35"/>
      <c r="L22" s="35"/>
      <c r="M22" s="37"/>
      <c r="N22" s="40"/>
      <c r="O22" s="39"/>
      <c r="P22" s="37"/>
      <c r="Q22" s="35"/>
      <c r="R22" s="35"/>
      <c r="S22" s="37"/>
      <c r="T22" s="36"/>
      <c r="U22" s="19"/>
      <c r="V22" s="19"/>
      <c r="W22" s="35"/>
      <c r="X22" s="34"/>
      <c r="Y22" s="2"/>
      <c r="AB22" s="6"/>
    </row>
    <row r="23" spans="1:28" ht="15">
      <c r="A23" s="5"/>
      <c r="B23" s="50" t="s">
        <v>37</v>
      </c>
      <c r="C23" s="33">
        <f>(C24+C27)</f>
        <v>17766</v>
      </c>
      <c r="D23" s="33">
        <f>(D24+D27)</f>
        <v>10515</v>
      </c>
      <c r="E23" s="24">
        <f>(D23/C23)</f>
        <v>0.5918608578183047</v>
      </c>
      <c r="F23" s="33">
        <f>(F24+F27)</f>
        <v>15044</v>
      </c>
      <c r="G23" s="33">
        <f>(G24+G27)</f>
        <v>9061</v>
      </c>
      <c r="H23" s="24">
        <f>(G23/F23)</f>
        <v>0.6022999202339804</v>
      </c>
      <c r="I23" s="29">
        <f>(C23-F23)</f>
        <v>2722</v>
      </c>
      <c r="J23" s="28">
        <f>(I23/F23)</f>
        <v>0.18093592129752725</v>
      </c>
      <c r="K23" s="35"/>
      <c r="L23" s="35"/>
      <c r="M23" s="21">
        <f>(C23/C$14)</f>
        <v>0.9915169103694609</v>
      </c>
      <c r="N23" s="26">
        <f>(F23/F$14)</f>
        <v>0.9886311362292173</v>
      </c>
      <c r="O23" s="25">
        <f>(D23-G23)</f>
        <v>1454</v>
      </c>
      <c r="P23" s="24">
        <f>(O23/G23)</f>
        <v>0.16046793952102417</v>
      </c>
      <c r="Q23" s="35"/>
      <c r="R23" s="35"/>
      <c r="S23" s="21">
        <f>(D23/D$14)</f>
        <v>0.9857504452985845</v>
      </c>
      <c r="T23" s="20">
        <f>(G23/G$14)</f>
        <v>0.9814774696707106</v>
      </c>
      <c r="U23" s="19">
        <v>199952.52524964337</v>
      </c>
      <c r="V23" s="19">
        <v>199172.66747599602</v>
      </c>
      <c r="W23" s="19">
        <f>(U23-V23)</f>
        <v>779.8577736473526</v>
      </c>
      <c r="X23" s="18">
        <f>(W23/V23)</f>
        <v>0.0039154859124500094</v>
      </c>
      <c r="Y23" s="2"/>
      <c r="AB23" s="6"/>
    </row>
    <row r="24" spans="1:28" ht="15">
      <c r="A24" s="5"/>
      <c r="B24" s="50" t="s">
        <v>36</v>
      </c>
      <c r="C24" s="49">
        <f>(C25+C26)</f>
        <v>17480</v>
      </c>
      <c r="D24" s="49">
        <f>(D25+D26)</f>
        <v>10269</v>
      </c>
      <c r="E24" s="24">
        <f>(D24/C24)</f>
        <v>0.5874713958810068</v>
      </c>
      <c r="F24" s="49">
        <f>(F25+F26)</f>
        <v>14789</v>
      </c>
      <c r="G24" s="49">
        <f>(G25+G26)</f>
        <v>8860</v>
      </c>
      <c r="H24" s="24">
        <f>(G24/F24)</f>
        <v>0.5990939211576172</v>
      </c>
      <c r="I24" s="29">
        <f>(C24-F24)</f>
        <v>2691</v>
      </c>
      <c r="J24" s="28">
        <f>(I24/F24)</f>
        <v>0.18195956454121306</v>
      </c>
      <c r="K24" s="35"/>
      <c r="L24" s="35"/>
      <c r="M24" s="21">
        <f>(C24/C$14)</f>
        <v>0.9755553075119991</v>
      </c>
      <c r="N24" s="26">
        <f>(F24/F$14)</f>
        <v>0.9718735624630348</v>
      </c>
      <c r="O24" s="25">
        <f>(D24-G24)</f>
        <v>1409</v>
      </c>
      <c r="P24" s="24">
        <f>(O24/G24)</f>
        <v>0.1590293453724605</v>
      </c>
      <c r="Q24" s="35"/>
      <c r="R24" s="35"/>
      <c r="S24" s="21">
        <f>(D24/D$14)</f>
        <v>0.9626886659791881</v>
      </c>
      <c r="T24" s="20">
        <f>(G24/G$14)</f>
        <v>0.9597053726169844</v>
      </c>
      <c r="U24" s="19">
        <v>200407.4112377057</v>
      </c>
      <c r="V24" s="19">
        <v>199558.6309255079</v>
      </c>
      <c r="W24" s="19">
        <f>(U24-V24)</f>
        <v>848.7803121978068</v>
      </c>
      <c r="X24" s="18">
        <f>(W24/V24)</f>
        <v>0.0042532879097303645</v>
      </c>
      <c r="Y24" s="2"/>
      <c r="AB24" s="6"/>
    </row>
    <row r="25" spans="1:28" ht="15">
      <c r="A25" s="5"/>
      <c r="B25" s="50" t="s">
        <v>35</v>
      </c>
      <c r="C25" s="49">
        <f>(C32+C33+C36+C37+C41+C42+C47+C50+C52+C56+C58+C64)</f>
        <v>13137</v>
      </c>
      <c r="D25" s="49">
        <f>(D32+D33+D36+D37+D41+D42+D47+D50+D52+D56+D58+D64)</f>
        <v>7594</v>
      </c>
      <c r="E25" s="24">
        <f>(D25/C25)</f>
        <v>0.5780619623962853</v>
      </c>
      <c r="F25" s="49">
        <f>(F32+F33+F36+F37+F41+F42+F47+F50+F52+F56+F58+F64)</f>
        <v>11662</v>
      </c>
      <c r="G25" s="49">
        <f>(G32+G33+G36+G37+G41+G42+G47+G50+G52+G56+G58+G64)</f>
        <v>6083</v>
      </c>
      <c r="H25" s="24">
        <f>(G25/F25)</f>
        <v>0.521608643457383</v>
      </c>
      <c r="I25" s="29">
        <f>(C25-F25)</f>
        <v>1475</v>
      </c>
      <c r="J25" s="28">
        <f>(I25/F25)</f>
        <v>0.12647916309380894</v>
      </c>
      <c r="K25" s="35"/>
      <c r="L25" s="35"/>
      <c r="M25" s="21">
        <f>(C25/C$14)</f>
        <v>0.733173345239424</v>
      </c>
      <c r="N25" s="26">
        <f>(F25/F$14)</f>
        <v>0.7663797069067491</v>
      </c>
      <c r="O25" s="25">
        <f>(D25-G25)</f>
        <v>1511</v>
      </c>
      <c r="P25" s="24">
        <f>(O25/G25)</f>
        <v>0.24839717244780535</v>
      </c>
      <c r="Q25" s="35"/>
      <c r="R25" s="35"/>
      <c r="S25" s="21">
        <f>(D25/D$14)</f>
        <v>0.7119152526483548</v>
      </c>
      <c r="T25" s="20">
        <f>(G25/G$14)</f>
        <v>0.6589038128249567</v>
      </c>
      <c r="U25" s="19">
        <v>194570.41045562286</v>
      </c>
      <c r="V25" s="19">
        <v>197468.47295742232</v>
      </c>
      <c r="W25" s="19">
        <f>(U25-V25)</f>
        <v>-2898.0625017994607</v>
      </c>
      <c r="X25" s="18">
        <f>(W25/V25)</f>
        <v>-0.014676076937224981</v>
      </c>
      <c r="Y25" s="2"/>
      <c r="AB25" s="6"/>
    </row>
    <row r="26" spans="1:28" ht="15">
      <c r="A26" s="5"/>
      <c r="B26" s="50" t="s">
        <v>34</v>
      </c>
      <c r="C26" s="49">
        <f>(C34+C35+C40+C45+C46+C63+C65)</f>
        <v>4343</v>
      </c>
      <c r="D26" s="49">
        <f>(D34+D35+D40+D45+D46+D63+D65)</f>
        <v>2675</v>
      </c>
      <c r="E26" s="24">
        <f>(D26/C26)</f>
        <v>0.615933686391895</v>
      </c>
      <c r="F26" s="49">
        <f>(F34+F35+F40+F45+F46+F63+F65)</f>
        <v>3127</v>
      </c>
      <c r="G26" s="49">
        <f>(G34+G35+G40+G45+G46+G63+G65)</f>
        <v>2777</v>
      </c>
      <c r="H26" s="24">
        <f>(G26/F26)</f>
        <v>0.8880716341541414</v>
      </c>
      <c r="I26" s="29">
        <f>(C26-F26)</f>
        <v>1216</v>
      </c>
      <c r="J26" s="28">
        <f>(I26/F26)</f>
        <v>0.38887112248161176</v>
      </c>
      <c r="K26" s="35"/>
      <c r="L26" s="35"/>
      <c r="M26" s="21">
        <f>(C26/C$14)</f>
        <v>0.24238196227257505</v>
      </c>
      <c r="N26" s="26">
        <f>(F26/F$14)</f>
        <v>0.20549385555628574</v>
      </c>
      <c r="O26" s="25">
        <f>(D26-G26)</f>
        <v>-102</v>
      </c>
      <c r="P26" s="24">
        <f>(O26/G26)</f>
        <v>-0.036730284479654304</v>
      </c>
      <c r="Q26" s="35"/>
      <c r="R26" s="35"/>
      <c r="S26" s="21">
        <f>(D26/D$14)</f>
        <v>0.2507734133308334</v>
      </c>
      <c r="T26" s="20">
        <f>(G26/G$14)</f>
        <v>0.3008015597920277</v>
      </c>
      <c r="U26" s="19">
        <v>216977.94728971962</v>
      </c>
      <c r="V26" s="19">
        <v>204137.10803024846</v>
      </c>
      <c r="W26" s="19">
        <f>(U26-V26)</f>
        <v>12840.839259471162</v>
      </c>
      <c r="X26" s="18">
        <f>(W26/V26)</f>
        <v>0.06290301348625181</v>
      </c>
      <c r="Y26" s="2"/>
      <c r="AB26" s="6"/>
    </row>
    <row r="27" spans="1:28" ht="15">
      <c r="A27" s="5"/>
      <c r="B27" s="50" t="s">
        <v>33</v>
      </c>
      <c r="C27" s="49">
        <f>(C59+C62)</f>
        <v>286</v>
      </c>
      <c r="D27" s="49">
        <f>(D59+D62)</f>
        <v>246</v>
      </c>
      <c r="E27" s="24">
        <f>(D27/C27)</f>
        <v>0.8601398601398601</v>
      </c>
      <c r="F27" s="49">
        <f>(F59+F62)</f>
        <v>255</v>
      </c>
      <c r="G27" s="49">
        <f>(G59+G62)</f>
        <v>201</v>
      </c>
      <c r="H27" s="24">
        <f>(G27/F27)</f>
        <v>0.788235294117647</v>
      </c>
      <c r="I27" s="29">
        <f>(C27-F27)</f>
        <v>31</v>
      </c>
      <c r="J27" s="28">
        <f>(I27/F27)</f>
        <v>0.12156862745098039</v>
      </c>
      <c r="K27" s="35"/>
      <c r="L27" s="35"/>
      <c r="M27" s="21">
        <f>(C27/C$14)</f>
        <v>0.01596160285746177</v>
      </c>
      <c r="N27" s="26">
        <f>(F27/F$14)</f>
        <v>0.01675757376618256</v>
      </c>
      <c r="O27" s="25">
        <f>(D27-G27)</f>
        <v>45</v>
      </c>
      <c r="P27" s="24">
        <f>(O27/G27)</f>
        <v>0.22388059701492538</v>
      </c>
      <c r="Q27" s="35"/>
      <c r="R27" s="35"/>
      <c r="S27" s="21">
        <f>(D27/D$14)</f>
        <v>0.023061779319396267</v>
      </c>
      <c r="T27" s="20">
        <f>(G27/G$14)</f>
        <v>0.02177209705372617</v>
      </c>
      <c r="U27" s="19">
        <v>180963.80894308942</v>
      </c>
      <c r="V27" s="19">
        <v>182159.55223880598</v>
      </c>
      <c r="W27" s="19">
        <f>(U27-V27)</f>
        <v>-1195.7432957165584</v>
      </c>
      <c r="X27" s="18">
        <f>(W27/V27)</f>
        <v>-0.006564263476828121</v>
      </c>
      <c r="Y27" s="2"/>
      <c r="AB27" s="6"/>
    </row>
    <row r="28" spans="1:28" ht="15">
      <c r="A28" s="5"/>
      <c r="B28" s="48" t="s">
        <v>32</v>
      </c>
      <c r="C28" s="33">
        <f>(C51+C55+C57)</f>
        <v>152</v>
      </c>
      <c r="D28" s="33">
        <f>(D51+D55+D57)</f>
        <v>152</v>
      </c>
      <c r="E28" s="24">
        <f>(D28/C28)</f>
        <v>1</v>
      </c>
      <c r="F28" s="33">
        <f>(F51+F55+F57)</f>
        <v>173</v>
      </c>
      <c r="G28" s="33">
        <f>(G51+G55+G57)</f>
        <v>171</v>
      </c>
      <c r="H28" s="24">
        <f>(G28/F28)</f>
        <v>0.9884393063583815</v>
      </c>
      <c r="I28" s="29">
        <f>(C28-F28)</f>
        <v>-21</v>
      </c>
      <c r="J28" s="28">
        <f>(I28/F28)</f>
        <v>-0.12138728323699421</v>
      </c>
      <c r="K28" s="35"/>
      <c r="L28" s="35"/>
      <c r="M28" s="21">
        <f>(C28/C$14)</f>
        <v>0.008483089630539122</v>
      </c>
      <c r="N28" s="26">
        <f>(F28/F$14)</f>
        <v>0.011368863770782677</v>
      </c>
      <c r="O28" s="25">
        <f>(D28-G28)</f>
        <v>-19</v>
      </c>
      <c r="P28" s="24">
        <f>(O28/G28)</f>
        <v>-0.1111111111111111</v>
      </c>
      <c r="Q28" s="35"/>
      <c r="R28" s="35"/>
      <c r="S28" s="21">
        <f>(D28/D$14)</f>
        <v>0.014249554701415581</v>
      </c>
      <c r="T28" s="20">
        <f>(G28/G$14)</f>
        <v>0.018522530329289428</v>
      </c>
      <c r="U28" s="19">
        <v>254110.75657894736</v>
      </c>
      <c r="V28" s="19">
        <v>209868.18713450292</v>
      </c>
      <c r="W28" s="19">
        <f>(U28-V28)</f>
        <v>44242.56944444444</v>
      </c>
      <c r="X28" s="18">
        <f>(W28/V28)</f>
        <v>0.21081122417134004</v>
      </c>
      <c r="Y28" s="2"/>
      <c r="AB28" s="6"/>
    </row>
    <row r="29" spans="1:28" ht="15">
      <c r="A29" s="5"/>
      <c r="B29" s="46"/>
      <c r="C29" s="33"/>
      <c r="D29" s="47"/>
      <c r="E29" s="24"/>
      <c r="F29" s="33"/>
      <c r="G29" s="47"/>
      <c r="H29" s="24"/>
      <c r="I29" s="29"/>
      <c r="J29" s="28"/>
      <c r="K29" s="35"/>
      <c r="L29" s="35"/>
      <c r="M29" s="21"/>
      <c r="N29" s="26"/>
      <c r="O29" s="25"/>
      <c r="P29" s="24"/>
      <c r="Q29" s="35"/>
      <c r="R29" s="35"/>
      <c r="S29" s="21"/>
      <c r="T29" s="20"/>
      <c r="U29" s="19"/>
      <c r="V29" s="19"/>
      <c r="W29" s="19"/>
      <c r="X29" s="18"/>
      <c r="Y29" s="2"/>
      <c r="AB29" s="6"/>
    </row>
    <row r="30" spans="1:28" ht="15">
      <c r="A30" s="5"/>
      <c r="B30" s="46"/>
      <c r="C30" s="30"/>
      <c r="D30" s="47"/>
      <c r="E30" s="37"/>
      <c r="F30" s="30"/>
      <c r="G30" s="47"/>
      <c r="H30" s="37"/>
      <c r="I30" s="42"/>
      <c r="J30" s="41"/>
      <c r="K30" s="35"/>
      <c r="L30" s="35"/>
      <c r="M30" s="21"/>
      <c r="N30" s="40"/>
      <c r="O30" s="39"/>
      <c r="P30" s="37"/>
      <c r="Q30" s="35"/>
      <c r="R30" s="35"/>
      <c r="S30" s="37"/>
      <c r="T30" s="36"/>
      <c r="U30" s="19"/>
      <c r="V30" s="19"/>
      <c r="W30" s="35"/>
      <c r="X30" s="34"/>
      <c r="Y30" s="2"/>
      <c r="AB30" s="6"/>
    </row>
    <row r="31" spans="1:28" ht="15">
      <c r="A31" s="5"/>
      <c r="B31" s="46" t="s">
        <v>31</v>
      </c>
      <c r="C31" s="30">
        <f>SUM(C32:C37)</f>
        <v>7832</v>
      </c>
      <c r="D31" s="30">
        <f>SUM(D32:D37)</f>
        <v>4414</v>
      </c>
      <c r="E31" s="24">
        <f>(D31/C31)</f>
        <v>0.563585291113381</v>
      </c>
      <c r="F31" s="30">
        <f>SUM(F32:F37)</f>
        <v>5772</v>
      </c>
      <c r="G31" s="30">
        <f>SUM(G32:G37)</f>
        <v>3711</v>
      </c>
      <c r="H31" s="24">
        <f>(G31/F31)</f>
        <v>0.6429313929313929</v>
      </c>
      <c r="I31" s="29">
        <f>(C31-F31)</f>
        <v>2060</v>
      </c>
      <c r="J31" s="28">
        <f>(I31/F31)</f>
        <v>0.3568953568953569</v>
      </c>
      <c r="K31" s="35"/>
      <c r="L31" s="35"/>
      <c r="M31" s="21">
        <f>(C31/C$14)</f>
        <v>0.4371023551735685</v>
      </c>
      <c r="N31" s="26">
        <f>(F31/F$14)</f>
        <v>0.3793126108957087</v>
      </c>
      <c r="O31" s="25">
        <f>(D31-G31)</f>
        <v>703</v>
      </c>
      <c r="P31" s="24">
        <f>(O31/G31)</f>
        <v>0.18943680948531394</v>
      </c>
      <c r="Q31" s="35"/>
      <c r="R31" s="35"/>
      <c r="S31" s="21">
        <f>(D31/D$14)</f>
        <v>0.4137995687634761</v>
      </c>
      <c r="T31" s="20">
        <f>(G31/G$14)</f>
        <v>0.401971403812825</v>
      </c>
      <c r="U31" s="19">
        <v>194496.0969642048</v>
      </c>
      <c r="V31" s="19">
        <v>197662.36459175425</v>
      </c>
      <c r="W31" s="19">
        <f>(U31-V31)</f>
        <v>-3166.267627549445</v>
      </c>
      <c r="X31" s="18">
        <f>(W31/V31)</f>
        <v>-0.016018565972783724</v>
      </c>
      <c r="Y31" s="2"/>
      <c r="AB31" s="6"/>
    </row>
    <row r="32" spans="1:28" ht="15">
      <c r="A32" s="5"/>
      <c r="B32" s="31" t="s">
        <v>30</v>
      </c>
      <c r="C32" s="30">
        <v>1851</v>
      </c>
      <c r="D32" s="30">
        <v>1404</v>
      </c>
      <c r="E32" s="24">
        <f>(D32/C32)</f>
        <v>0.7585089141004863</v>
      </c>
      <c r="F32" s="30">
        <v>1595</v>
      </c>
      <c r="G32" s="30">
        <v>943</v>
      </c>
      <c r="H32" s="24">
        <f>(G32/F32)</f>
        <v>0.5912225705329154</v>
      </c>
      <c r="I32" s="29">
        <f>(C32-F32)</f>
        <v>256</v>
      </c>
      <c r="J32" s="28">
        <f>(I32/F32)</f>
        <v>0.16050156739811913</v>
      </c>
      <c r="K32" s="27">
        <v>3</v>
      </c>
      <c r="L32" s="22">
        <v>3</v>
      </c>
      <c r="M32" s="21">
        <f>(C32/C$14)</f>
        <v>0.10330394017189419</v>
      </c>
      <c r="N32" s="26">
        <f>(F32/F$14)</f>
        <v>0.10481698100808307</v>
      </c>
      <c r="O32" s="25">
        <f>(D32-G32)</f>
        <v>461</v>
      </c>
      <c r="P32" s="24">
        <f>(O32/G32)</f>
        <v>0.48886532343584305</v>
      </c>
      <c r="Q32" s="23">
        <v>1</v>
      </c>
      <c r="R32" s="22">
        <v>2</v>
      </c>
      <c r="S32" s="21">
        <f>(D32/D$14)</f>
        <v>0.131620886847286</v>
      </c>
      <c r="T32" s="20">
        <f>(G32/G$14)</f>
        <v>0.10214471403812825</v>
      </c>
      <c r="U32" s="19">
        <v>170048.45441595442</v>
      </c>
      <c r="V32" s="19">
        <v>190051.704135737</v>
      </c>
      <c r="W32" s="19">
        <f>(U32-V32)</f>
        <v>-20003.249719782587</v>
      </c>
      <c r="X32" s="18">
        <f>(W32/V32)</f>
        <v>-0.1052516198723272</v>
      </c>
      <c r="Y32" s="2"/>
      <c r="AB32" s="6"/>
    </row>
    <row r="33" spans="1:28" ht="15">
      <c r="A33" s="5"/>
      <c r="B33" s="31" t="s">
        <v>29</v>
      </c>
      <c r="C33" s="30">
        <v>1102</v>
      </c>
      <c r="D33" s="30">
        <v>714</v>
      </c>
      <c r="E33" s="24">
        <f>(D33/C33)</f>
        <v>0.647912885662432</v>
      </c>
      <c r="F33" s="30">
        <v>695</v>
      </c>
      <c r="G33" s="30">
        <v>676</v>
      </c>
      <c r="H33" s="24">
        <f>(G33/F33)</f>
        <v>0.9726618705035971</v>
      </c>
      <c r="I33" s="29">
        <f>(C33-F33)</f>
        <v>407</v>
      </c>
      <c r="J33" s="28">
        <f>(I33/F33)</f>
        <v>0.5856115107913669</v>
      </c>
      <c r="K33" s="27">
        <v>8</v>
      </c>
      <c r="L33" s="22">
        <v>9</v>
      </c>
      <c r="M33" s="21">
        <f>(C33/C$14)</f>
        <v>0.06150239982140864</v>
      </c>
      <c r="N33" s="26">
        <f>(F33/F$14)</f>
        <v>0.04567260300979168</v>
      </c>
      <c r="O33" s="25">
        <f>(D33-G33)</f>
        <v>38</v>
      </c>
      <c r="P33" s="24">
        <f>(O33/G33)</f>
        <v>0.05621301775147929</v>
      </c>
      <c r="Q33" s="23">
        <v>7</v>
      </c>
      <c r="R33" s="22">
        <v>7</v>
      </c>
      <c r="S33" s="21">
        <f>(D33/D$14)</f>
        <v>0.0669354082684916</v>
      </c>
      <c r="T33" s="20">
        <f>(G33/G$14)</f>
        <v>0.07322357019064125</v>
      </c>
      <c r="U33" s="19">
        <v>196898.07843137256</v>
      </c>
      <c r="V33" s="19">
        <v>191568.9378698225</v>
      </c>
      <c r="W33" s="19">
        <f>(U33-V33)</f>
        <v>5329.14056155007</v>
      </c>
      <c r="X33" s="18">
        <f>(W33/V33)</f>
        <v>0.027818395929988395</v>
      </c>
      <c r="Y33" s="2"/>
      <c r="AB33" s="6"/>
    </row>
    <row r="34" spans="1:28" ht="15">
      <c r="A34" s="5"/>
      <c r="B34" s="31" t="s">
        <v>28</v>
      </c>
      <c r="C34" s="30">
        <v>429</v>
      </c>
      <c r="D34" s="30">
        <v>329</v>
      </c>
      <c r="E34" s="24">
        <f>(D34/C34)</f>
        <v>0.7668997668997669</v>
      </c>
      <c r="F34" s="30">
        <v>315</v>
      </c>
      <c r="G34" s="30">
        <v>307</v>
      </c>
      <c r="H34" s="24">
        <f>(G34/F34)</f>
        <v>0.9746031746031746</v>
      </c>
      <c r="I34" s="29">
        <f>(C34-F34)</f>
        <v>114</v>
      </c>
      <c r="J34" s="28">
        <f>(I34/F34)</f>
        <v>0.3619047619047619</v>
      </c>
      <c r="K34" s="27">
        <v>11</v>
      </c>
      <c r="L34" s="22">
        <v>13</v>
      </c>
      <c r="M34" s="21">
        <f>(C34/C$14)</f>
        <v>0.023942404286192657</v>
      </c>
      <c r="N34" s="26">
        <f>(F34/F$14)</f>
        <v>0.020700532299401983</v>
      </c>
      <c r="O34" s="25">
        <f>(D34-G34)</f>
        <v>22</v>
      </c>
      <c r="P34" s="24">
        <f>(O34/G34)</f>
        <v>0.07166123778501629</v>
      </c>
      <c r="Q34" s="23">
        <v>10</v>
      </c>
      <c r="R34" s="22">
        <v>10</v>
      </c>
      <c r="S34" s="21">
        <f>(D34/D$14)</f>
        <v>0.030842786162932408</v>
      </c>
      <c r="T34" s="20">
        <f>(G34/G$14)</f>
        <v>0.03325389948006932</v>
      </c>
      <c r="U34" s="19">
        <v>208019.67477203647</v>
      </c>
      <c r="V34" s="19">
        <v>198871.55700325733</v>
      </c>
      <c r="W34" s="19">
        <f>(U34-V34)</f>
        <v>9148.117768779135</v>
      </c>
      <c r="X34" s="18">
        <f>(W34/V34)</f>
        <v>0.046000131474956456</v>
      </c>
      <c r="Y34" s="2"/>
      <c r="AB34" s="6"/>
    </row>
    <row r="35" spans="1:28" ht="15">
      <c r="A35" s="5"/>
      <c r="B35" s="31" t="s">
        <v>27</v>
      </c>
      <c r="C35" s="30">
        <v>926</v>
      </c>
      <c r="D35" s="30">
        <v>512</v>
      </c>
      <c r="E35" s="24">
        <f>(D35/C35)</f>
        <v>0.5529157667386609</v>
      </c>
      <c r="F35" s="30">
        <v>751</v>
      </c>
      <c r="G35" s="30">
        <v>683</v>
      </c>
      <c r="H35" s="24">
        <f>(G35/F35)</f>
        <v>0.9094540612516645</v>
      </c>
      <c r="I35" s="29">
        <f>(C35-F35)</f>
        <v>175</v>
      </c>
      <c r="J35" s="28">
        <f>(I35/F35)</f>
        <v>0.23302263648468707</v>
      </c>
      <c r="K35" s="27">
        <v>9</v>
      </c>
      <c r="L35" s="22">
        <v>6</v>
      </c>
      <c r="M35" s="21">
        <f>(C35/C$14)</f>
        <v>0.05167987498604755</v>
      </c>
      <c r="N35" s="26">
        <f>(F35/F$14)</f>
        <v>0.04935269764079648</v>
      </c>
      <c r="O35" s="25">
        <f>(D35-G35)</f>
        <v>-171</v>
      </c>
      <c r="P35" s="24">
        <f>(O35/G35)</f>
        <v>-0.25036603221083453</v>
      </c>
      <c r="Q35" s="23">
        <v>8</v>
      </c>
      <c r="R35" s="22">
        <v>6</v>
      </c>
      <c r="S35" s="21">
        <f>(D35/D$14)</f>
        <v>0.04799850004687353</v>
      </c>
      <c r="T35" s="20">
        <f>(G35/G$14)</f>
        <v>0.07398180242634315</v>
      </c>
      <c r="U35" s="19">
        <v>201011.224609375</v>
      </c>
      <c r="V35" s="19">
        <v>195033.9355783309</v>
      </c>
      <c r="W35" s="19">
        <f>(U35-V35)</f>
        <v>5977.289031044114</v>
      </c>
      <c r="X35" s="18">
        <f>(W35/V35)</f>
        <v>0.030647430732091616</v>
      </c>
      <c r="Y35" s="2"/>
      <c r="AB35" s="6"/>
    </row>
    <row r="36" spans="1:28" ht="15">
      <c r="A36" s="5"/>
      <c r="B36" s="31" t="s">
        <v>26</v>
      </c>
      <c r="C36" s="30">
        <v>2267</v>
      </c>
      <c r="D36" s="30">
        <v>1235</v>
      </c>
      <c r="E36" s="24">
        <f>(D36/C36)</f>
        <v>0.5447728275253639</v>
      </c>
      <c r="F36" s="30">
        <v>1686</v>
      </c>
      <c r="G36" s="30">
        <v>938</v>
      </c>
      <c r="H36" s="24">
        <f>(G36/F36)</f>
        <v>0.5563463819691578</v>
      </c>
      <c r="I36" s="29">
        <f>(C36-F36)</f>
        <v>581</v>
      </c>
      <c r="J36" s="28">
        <f>(I36/F36)</f>
        <v>0.3446026097271649</v>
      </c>
      <c r="K36" s="27">
        <v>2</v>
      </c>
      <c r="L36" s="22">
        <v>2</v>
      </c>
      <c r="M36" s="21">
        <f>(C36/C$14)</f>
        <v>0.12652081705547494</v>
      </c>
      <c r="N36" s="26">
        <f>(F36/F$14)</f>
        <v>0.11079713478346587</v>
      </c>
      <c r="O36" s="25">
        <f>(D36-G36)</f>
        <v>297</v>
      </c>
      <c r="P36" s="24">
        <f>(O36/G36)</f>
        <v>0.31663113006396587</v>
      </c>
      <c r="Q36" s="23">
        <v>3</v>
      </c>
      <c r="R36" s="22">
        <v>3</v>
      </c>
      <c r="S36" s="21">
        <f>(D36/D$14)</f>
        <v>0.11577763194900159</v>
      </c>
      <c r="T36" s="20">
        <f>(G36/G$14)</f>
        <v>0.10160311958405546</v>
      </c>
      <c r="U36" s="19">
        <v>223518.45668016194</v>
      </c>
      <c r="V36" s="19">
        <v>222206.16417910447</v>
      </c>
      <c r="W36" s="19">
        <f>(U36-V36)</f>
        <v>1312.292501057469</v>
      </c>
      <c r="X36" s="18">
        <f>(W36/V36)</f>
        <v>0.005905743010800205</v>
      </c>
      <c r="Y36" s="2"/>
      <c r="AB36" s="6"/>
    </row>
    <row r="37" spans="1:28" ht="15">
      <c r="A37" s="5"/>
      <c r="B37" s="31" t="s">
        <v>25</v>
      </c>
      <c r="C37" s="30">
        <v>1257</v>
      </c>
      <c r="D37" s="30">
        <v>220</v>
      </c>
      <c r="E37" s="24">
        <f>(D37/C37)</f>
        <v>0.17501988862370724</v>
      </c>
      <c r="F37" s="30">
        <v>730</v>
      </c>
      <c r="G37" s="30">
        <v>164</v>
      </c>
      <c r="H37" s="24">
        <f>(G37/F37)</f>
        <v>0.22465753424657534</v>
      </c>
      <c r="I37" s="29">
        <f>(C37-F37)</f>
        <v>527</v>
      </c>
      <c r="J37" s="28">
        <f>(I37/F37)</f>
        <v>0.7219178082191781</v>
      </c>
      <c r="K37" s="27">
        <v>5</v>
      </c>
      <c r="L37" s="22">
        <v>7</v>
      </c>
      <c r="M37" s="21">
        <f>(C37/C$14)</f>
        <v>0.07015291885255051</v>
      </c>
      <c r="N37" s="26">
        <f>(F37/F$14)</f>
        <v>0.047972662154169676</v>
      </c>
      <c r="O37" s="25">
        <f>(D37-G37)</f>
        <v>56</v>
      </c>
      <c r="P37" s="24">
        <f>(O37/G37)</f>
        <v>0.34146341463414637</v>
      </c>
      <c r="Q37" s="23">
        <v>13</v>
      </c>
      <c r="R37" s="22">
        <v>15</v>
      </c>
      <c r="S37" s="21">
        <f>(D37/D$14)</f>
        <v>0.020624355488890973</v>
      </c>
      <c r="T37" s="20">
        <f>(G37/G$14)</f>
        <v>0.01776429809358752</v>
      </c>
      <c r="U37" s="19">
        <v>144413.63636363635</v>
      </c>
      <c r="V37" s="19">
        <v>134844.80487804877</v>
      </c>
      <c r="W37" s="19">
        <f>(U37-V37)</f>
        <v>9568.83148558758</v>
      </c>
      <c r="X37" s="18">
        <f>(W37/V37)</f>
        <v>0.07096181046234194</v>
      </c>
      <c r="Y37" s="2"/>
      <c r="AB37" s="6"/>
    </row>
    <row r="38" spans="1:28" ht="15">
      <c r="A38" s="5"/>
      <c r="B38" s="45"/>
      <c r="C38" s="44"/>
      <c r="D38" s="44"/>
      <c r="E38" s="37"/>
      <c r="F38" s="43"/>
      <c r="G38" s="43"/>
      <c r="H38" s="37"/>
      <c r="I38" s="42"/>
      <c r="J38" s="41"/>
      <c r="K38" s="27"/>
      <c r="L38" s="22"/>
      <c r="M38" s="37"/>
      <c r="N38" s="40"/>
      <c r="O38" s="39"/>
      <c r="P38" s="37"/>
      <c r="Q38" s="38"/>
      <c r="R38" s="22"/>
      <c r="S38" s="37"/>
      <c r="T38" s="36"/>
      <c r="U38" s="19"/>
      <c r="V38" s="19"/>
      <c r="W38" s="35"/>
      <c r="X38" s="34"/>
      <c r="Y38" s="2"/>
      <c r="AB38" s="6"/>
    </row>
    <row r="39" spans="1:28" ht="15">
      <c r="A39" s="5"/>
      <c r="B39" s="31" t="s">
        <v>24</v>
      </c>
      <c r="C39" s="30">
        <f>SUM(C40:C42)</f>
        <v>5910</v>
      </c>
      <c r="D39" s="30">
        <f>SUM(D40:D42)</f>
        <v>3550</v>
      </c>
      <c r="E39" s="24">
        <f>(D39/C39)</f>
        <v>0.6006768189509306</v>
      </c>
      <c r="F39" s="30">
        <f>SUM(F40:F42)</f>
        <v>5938</v>
      </c>
      <c r="G39" s="30">
        <f>SUM(G40:G42)</f>
        <v>2782</v>
      </c>
      <c r="H39" s="24">
        <f>(G39/F39)</f>
        <v>0.468507915122937</v>
      </c>
      <c r="I39" s="29">
        <f>(C39-F39)</f>
        <v>-28</v>
      </c>
      <c r="J39" s="28">
        <f>(I39/F39)</f>
        <v>-0.004715392388009431</v>
      </c>
      <c r="K39" s="27"/>
      <c r="L39" s="22"/>
      <c r="M39" s="21">
        <f>(C39/C$14)</f>
        <v>0.3298359191874093</v>
      </c>
      <c r="N39" s="26">
        <f>(F39/F$14)</f>
        <v>0.39022146283761583</v>
      </c>
      <c r="O39" s="25">
        <f>(D39-G39)</f>
        <v>768</v>
      </c>
      <c r="P39" s="24">
        <f>(O39/G39)</f>
        <v>0.2760603882099209</v>
      </c>
      <c r="Q39" s="32"/>
      <c r="R39" s="22"/>
      <c r="S39" s="21">
        <f>(D39/D$14)</f>
        <v>0.33280209993437704</v>
      </c>
      <c r="T39" s="20">
        <f>(G39/G$14)</f>
        <v>0.30134315424610053</v>
      </c>
      <c r="U39" s="19">
        <v>203543.69154929576</v>
      </c>
      <c r="V39" s="19">
        <v>201907.36448598132</v>
      </c>
      <c r="W39" s="19">
        <f>(U39-V39)</f>
        <v>1636.327063314442</v>
      </c>
      <c r="X39" s="18">
        <f>(W39/V39)</f>
        <v>0.00810434561156413</v>
      </c>
      <c r="Y39" s="2"/>
      <c r="AB39" s="6"/>
    </row>
    <row r="40" spans="1:28" ht="15">
      <c r="A40" s="5"/>
      <c r="B40" s="31" t="s">
        <v>23</v>
      </c>
      <c r="C40" s="30">
        <v>1220</v>
      </c>
      <c r="D40" s="30">
        <v>722</v>
      </c>
      <c r="E40" s="24">
        <f>(D40/C40)</f>
        <v>0.5918032786885246</v>
      </c>
      <c r="F40" s="30">
        <v>1004</v>
      </c>
      <c r="G40" s="30">
        <v>730</v>
      </c>
      <c r="H40" s="24">
        <f>(G40/F40)</f>
        <v>0.7270916334661355</v>
      </c>
      <c r="I40" s="29">
        <f>(C40-F40)</f>
        <v>216</v>
      </c>
      <c r="J40" s="28">
        <f>(I40/F40)</f>
        <v>0.2151394422310757</v>
      </c>
      <c r="K40" s="27">
        <v>6</v>
      </c>
      <c r="L40" s="22">
        <v>4</v>
      </c>
      <c r="M40" s="21">
        <f>(C40/C$14)</f>
        <v>0.06808795624511664</v>
      </c>
      <c r="N40" s="26">
        <f>(F40/F$14)</f>
        <v>0.06597883945587173</v>
      </c>
      <c r="O40" s="25">
        <f>(D40-G40)</f>
        <v>-8</v>
      </c>
      <c r="P40" s="24">
        <f>(O40/G40)</f>
        <v>-0.010958904109589041</v>
      </c>
      <c r="Q40" s="23">
        <v>6</v>
      </c>
      <c r="R40" s="22">
        <v>5</v>
      </c>
      <c r="S40" s="21">
        <f>(D40/D$14)</f>
        <v>0.06768538483172401</v>
      </c>
      <c r="T40" s="20">
        <f>(G40/G$14)</f>
        <v>0.07907279029462738</v>
      </c>
      <c r="U40" s="19">
        <v>215655.47229916896</v>
      </c>
      <c r="V40" s="19">
        <v>207149.6589041096</v>
      </c>
      <c r="W40" s="19">
        <f>(U40-V40)</f>
        <v>8505.813395059376</v>
      </c>
      <c r="X40" s="18">
        <f>(W40/V40)</f>
        <v>0.04106119913524334</v>
      </c>
      <c r="Y40" s="2"/>
      <c r="AB40" s="6"/>
    </row>
    <row r="41" spans="1:28" ht="15">
      <c r="A41" s="5"/>
      <c r="B41" s="31" t="s">
        <v>22</v>
      </c>
      <c r="C41" s="30">
        <v>3514</v>
      </c>
      <c r="D41" s="30">
        <v>1652</v>
      </c>
      <c r="E41" s="24">
        <f>(D41/C41)</f>
        <v>0.4701195219123506</v>
      </c>
      <c r="F41" s="30">
        <v>3981</v>
      </c>
      <c r="G41" s="30">
        <v>1174</v>
      </c>
      <c r="H41" s="24">
        <f>(G41/F41)</f>
        <v>0.29490077869881937</v>
      </c>
      <c r="I41" s="29">
        <f>(C41-F41)</f>
        <v>-467</v>
      </c>
      <c r="J41" s="28">
        <f>(I41/F41)</f>
        <v>-0.11730720924390857</v>
      </c>
      <c r="K41" s="27">
        <v>1</v>
      </c>
      <c r="L41" s="22">
        <v>1</v>
      </c>
      <c r="M41" s="21">
        <f>(C41/C$14)</f>
        <v>0.1961156379060163</v>
      </c>
      <c r="N41" s="26">
        <f>(F41/F$14)</f>
        <v>0.2616152986791089</v>
      </c>
      <c r="O41" s="25">
        <f>(D41-G41)</f>
        <v>478</v>
      </c>
      <c r="P41" s="24">
        <f>(O41/G41)</f>
        <v>0.4071550255536627</v>
      </c>
      <c r="Q41" s="23">
        <v>2</v>
      </c>
      <c r="R41" s="22">
        <v>1</v>
      </c>
      <c r="S41" s="21">
        <f>(D41/D$14)</f>
        <v>0.1548701603074904</v>
      </c>
      <c r="T41" s="20">
        <f>(G41/G$14)</f>
        <v>0.12716637781629117</v>
      </c>
      <c r="U41" s="19">
        <v>197759.00907990316</v>
      </c>
      <c r="V41" s="19">
        <v>202947.0485519591</v>
      </c>
      <c r="W41" s="19">
        <f>(U41-V41)</f>
        <v>-5188.039472055942</v>
      </c>
      <c r="X41" s="18">
        <f>(W41/V41)</f>
        <v>-0.02556351279347472</v>
      </c>
      <c r="Y41" s="2"/>
      <c r="AB41" s="6"/>
    </row>
    <row r="42" spans="1:28" ht="15">
      <c r="A42" s="5"/>
      <c r="B42" s="31" t="s">
        <v>21</v>
      </c>
      <c r="C42" s="30">
        <v>1176</v>
      </c>
      <c r="D42" s="30">
        <v>1176</v>
      </c>
      <c r="E42" s="24">
        <f>(D42/C42)</f>
        <v>1</v>
      </c>
      <c r="F42" s="30">
        <v>953</v>
      </c>
      <c r="G42" s="30">
        <v>878</v>
      </c>
      <c r="H42" s="24">
        <f>(G42/F42)</f>
        <v>0.9213011542497377</v>
      </c>
      <c r="I42" s="29">
        <f>(C42-F42)</f>
        <v>223</v>
      </c>
      <c r="J42" s="28">
        <f>(I42/F42)</f>
        <v>0.23399790136411333</v>
      </c>
      <c r="K42" s="27">
        <v>7</v>
      </c>
      <c r="L42" s="22">
        <v>5</v>
      </c>
      <c r="M42" s="21">
        <f>(C42/C$14)</f>
        <v>0.06563232503627638</v>
      </c>
      <c r="N42" s="26">
        <f>(F42/F$14)</f>
        <v>0.06262732470263521</v>
      </c>
      <c r="O42" s="25">
        <f>(D42-G42)</f>
        <v>298</v>
      </c>
      <c r="P42" s="24">
        <f>(O42/G42)</f>
        <v>0.33940774487471526</v>
      </c>
      <c r="Q42" s="23">
        <v>4</v>
      </c>
      <c r="R42" s="22">
        <v>4</v>
      </c>
      <c r="S42" s="21">
        <f>(D42/D$14)</f>
        <v>0.11024655479516265</v>
      </c>
      <c r="T42" s="20">
        <f>(G42/G$14)</f>
        <v>0.09510398613518198</v>
      </c>
      <c r="U42" s="19">
        <v>204233.818877551</v>
      </c>
      <c r="V42" s="19">
        <v>196158.54441913438</v>
      </c>
      <c r="W42" s="19">
        <f>(U42-V42)</f>
        <v>8075.274458416621</v>
      </c>
      <c r="X42" s="18">
        <f>(W42/V42)</f>
        <v>0.04116707983498329</v>
      </c>
      <c r="Y42" s="2"/>
      <c r="AB42" s="6"/>
    </row>
    <row r="43" spans="1:28" ht="15">
      <c r="A43" s="5"/>
      <c r="B43" s="45"/>
      <c r="C43" s="44"/>
      <c r="D43" s="44"/>
      <c r="E43" s="37"/>
      <c r="F43" s="43"/>
      <c r="G43" s="43"/>
      <c r="H43" s="37"/>
      <c r="I43" s="42"/>
      <c r="J43" s="41"/>
      <c r="K43" s="27"/>
      <c r="L43" s="22"/>
      <c r="M43" s="37"/>
      <c r="N43" s="40"/>
      <c r="O43" s="39"/>
      <c r="P43" s="37"/>
      <c r="Q43" s="38"/>
      <c r="R43" s="22"/>
      <c r="S43" s="37"/>
      <c r="T43" s="36"/>
      <c r="U43" s="19"/>
      <c r="V43" s="19"/>
      <c r="W43" s="35"/>
      <c r="X43" s="34"/>
      <c r="Y43" s="2"/>
      <c r="AB43" s="6"/>
    </row>
    <row r="44" spans="1:28" ht="15">
      <c r="A44" s="5"/>
      <c r="B44" s="31" t="s">
        <v>20</v>
      </c>
      <c r="C44" s="30">
        <f>SUM(C45:C47)</f>
        <v>2017</v>
      </c>
      <c r="D44" s="30">
        <f>SUM(D45:D47)</f>
        <v>1366</v>
      </c>
      <c r="E44" s="24">
        <f>(D44/C44)</f>
        <v>0.6772434308378781</v>
      </c>
      <c r="F44" s="30">
        <f>SUM(F45:F47)</f>
        <v>1552</v>
      </c>
      <c r="G44" s="30">
        <f>SUM(G45:G47)</f>
        <v>1552</v>
      </c>
      <c r="H44" s="24">
        <f>(G44/F44)</f>
        <v>1</v>
      </c>
      <c r="I44" s="29">
        <f>(C44-F44)</f>
        <v>465</v>
      </c>
      <c r="J44" s="28">
        <f>(I44/F44)</f>
        <v>0.29961340206185566</v>
      </c>
      <c r="K44" s="27"/>
      <c r="L44" s="22"/>
      <c r="M44" s="21">
        <f>(C44/C$14)</f>
        <v>0.11256836700524613</v>
      </c>
      <c r="N44" s="26">
        <f>(F44/F$14)</f>
        <v>0.10199119405927581</v>
      </c>
      <c r="O44" s="25">
        <f>(D44-G44)</f>
        <v>-186</v>
      </c>
      <c r="P44" s="24">
        <f>(O44/G44)</f>
        <v>-0.11984536082474227</v>
      </c>
      <c r="Q44" s="32"/>
      <c r="R44" s="22"/>
      <c r="S44" s="21">
        <f>(D44/D$14)</f>
        <v>0.12805849817193213</v>
      </c>
      <c r="T44" s="20">
        <f>(G44/G$14)</f>
        <v>0.1681109185441941</v>
      </c>
      <c r="U44" s="19">
        <v>214363.3272327965</v>
      </c>
      <c r="V44" s="19">
        <v>210567.38079896907</v>
      </c>
      <c r="W44" s="19">
        <f>(U44-V44)</f>
        <v>3795.9464338274265</v>
      </c>
      <c r="X44" s="18">
        <f>(W44/V44)</f>
        <v>0.018027229191075217</v>
      </c>
      <c r="Y44" s="2"/>
      <c r="AB44" s="6"/>
    </row>
    <row r="45" spans="1:28" ht="15">
      <c r="A45" s="5"/>
      <c r="B45" s="31" t="s">
        <v>19</v>
      </c>
      <c r="C45" s="30">
        <v>221</v>
      </c>
      <c r="D45" s="30">
        <v>221</v>
      </c>
      <c r="E45" s="24">
        <f>(D45/C45)</f>
        <v>1</v>
      </c>
      <c r="F45" s="30">
        <v>276</v>
      </c>
      <c r="G45" s="30">
        <v>276</v>
      </c>
      <c r="H45" s="24">
        <f>(G45/F45)</f>
        <v>1</v>
      </c>
      <c r="I45" s="29">
        <f>(C45-F45)</f>
        <v>-55</v>
      </c>
      <c r="J45" s="28">
        <f>(I45/F45)</f>
        <v>-0.19927536231884058</v>
      </c>
      <c r="K45" s="27">
        <v>17</v>
      </c>
      <c r="L45" s="22">
        <v>14</v>
      </c>
      <c r="M45" s="21">
        <f>(C45/C$14)</f>
        <v>0.012333965844402278</v>
      </c>
      <c r="N45" s="26">
        <f>(F45/F$14)</f>
        <v>0.01813760925280936</v>
      </c>
      <c r="O45" s="25">
        <f>(D45-G45)</f>
        <v>-55</v>
      </c>
      <c r="P45" s="24">
        <f>(O45/G45)</f>
        <v>-0.19927536231884058</v>
      </c>
      <c r="Q45" s="23">
        <v>12</v>
      </c>
      <c r="R45" s="22">
        <v>11</v>
      </c>
      <c r="S45" s="21">
        <f>(D45/D$14)</f>
        <v>0.020718102559295022</v>
      </c>
      <c r="T45" s="20">
        <f>(G45/G$14)</f>
        <v>0.029896013864818025</v>
      </c>
      <c r="U45" s="19">
        <v>202451.1040723982</v>
      </c>
      <c r="V45" s="19">
        <v>199684.7572463768</v>
      </c>
      <c r="W45" s="19">
        <f>(U45-V45)</f>
        <v>2766.346826021385</v>
      </c>
      <c r="X45" s="18">
        <f>(W45/V45)</f>
        <v>0.01385357031838032</v>
      </c>
      <c r="Y45" s="2"/>
      <c r="AB45" s="6"/>
    </row>
    <row r="46" spans="1:28" ht="15">
      <c r="A46" s="5"/>
      <c r="B46" s="31" t="s">
        <v>18</v>
      </c>
      <c r="C46" s="30">
        <v>1391</v>
      </c>
      <c r="D46" s="30">
        <v>742</v>
      </c>
      <c r="E46" s="24">
        <f>(D46/C46)</f>
        <v>0.5334291876347951</v>
      </c>
      <c r="F46" s="30">
        <v>671</v>
      </c>
      <c r="G46" s="30">
        <v>671</v>
      </c>
      <c r="H46" s="24">
        <f>(G46/F46)</f>
        <v>1</v>
      </c>
      <c r="I46" s="29">
        <f>(C46-F46)</f>
        <v>720</v>
      </c>
      <c r="J46" s="28">
        <f>(I46/F46)</f>
        <v>1.0730253353204173</v>
      </c>
      <c r="K46" s="27">
        <v>4</v>
      </c>
      <c r="L46" s="22">
        <v>10</v>
      </c>
      <c r="M46" s="21">
        <f>(C46/C$14)</f>
        <v>0.07763143207947315</v>
      </c>
      <c r="N46" s="26">
        <f>(F46/F$14)</f>
        <v>0.04409541959650391</v>
      </c>
      <c r="O46" s="25">
        <f>(D46-G46)</f>
        <v>71</v>
      </c>
      <c r="P46" s="24">
        <f>(O46/G46)</f>
        <v>0.10581222056631892</v>
      </c>
      <c r="Q46" s="23">
        <v>5</v>
      </c>
      <c r="R46" s="22">
        <v>8</v>
      </c>
      <c r="S46" s="21">
        <f>(D46/D$14)</f>
        <v>0.069560326239805</v>
      </c>
      <c r="T46" s="20">
        <f>(G46/G$14)</f>
        <v>0.07268197573656845</v>
      </c>
      <c r="U46" s="19">
        <v>231191.98921832885</v>
      </c>
      <c r="V46" s="19">
        <v>212550.71982116243</v>
      </c>
      <c r="W46" s="19">
        <f>(U46-V46)</f>
        <v>18641.269397166412</v>
      </c>
      <c r="X46" s="18">
        <f>(W46/V46)</f>
        <v>0.08770268768250207</v>
      </c>
      <c r="Y46" s="2"/>
      <c r="AB46" s="6"/>
    </row>
    <row r="47" spans="1:28" ht="15">
      <c r="A47" s="5"/>
      <c r="B47" s="31" t="s">
        <v>17</v>
      </c>
      <c r="C47" s="30">
        <v>405</v>
      </c>
      <c r="D47" s="30">
        <v>403</v>
      </c>
      <c r="E47" s="24">
        <f>(D47/C47)</f>
        <v>0.9950617283950617</v>
      </c>
      <c r="F47" s="30">
        <v>605</v>
      </c>
      <c r="G47" s="30">
        <v>605</v>
      </c>
      <c r="H47" s="24">
        <f>(G47/F47)</f>
        <v>1</v>
      </c>
      <c r="I47" s="29">
        <f>(C47-F47)</f>
        <v>-200</v>
      </c>
      <c r="J47" s="28">
        <f>(I47/F47)</f>
        <v>-0.3305785123966942</v>
      </c>
      <c r="K47" s="27">
        <v>12</v>
      </c>
      <c r="L47" s="22">
        <v>11</v>
      </c>
      <c r="M47" s="21">
        <f>(C47/C$14)</f>
        <v>0.02260296908137069</v>
      </c>
      <c r="N47" s="26">
        <f>(F47/F$14)</f>
        <v>0.03975816520996254</v>
      </c>
      <c r="O47" s="25">
        <f>(D47-G47)</f>
        <v>-202</v>
      </c>
      <c r="P47" s="24">
        <f>(O47/G47)</f>
        <v>-0.3338842975206612</v>
      </c>
      <c r="Q47" s="23">
        <v>9</v>
      </c>
      <c r="R47" s="22">
        <v>9</v>
      </c>
      <c r="S47" s="21">
        <f>(D47/D$14)</f>
        <v>0.0377800693728321</v>
      </c>
      <c r="T47" s="20">
        <f>(G47/G$14)</f>
        <v>0.06553292894280763</v>
      </c>
      <c r="U47" s="19">
        <v>189911.0545905707</v>
      </c>
      <c r="V47" s="19">
        <v>213332.3123966942</v>
      </c>
      <c r="W47" s="19">
        <f>(U47-V47)</f>
        <v>-23421.257806123496</v>
      </c>
      <c r="X47" s="18">
        <f>(W47/V47)</f>
        <v>-0.10978767137052994</v>
      </c>
      <c r="Y47" s="2"/>
      <c r="AB47" s="6"/>
    </row>
    <row r="48" spans="1:28" ht="15">
      <c r="A48" s="5"/>
      <c r="B48" s="45"/>
      <c r="C48" s="44"/>
      <c r="D48" s="44"/>
      <c r="E48" s="37"/>
      <c r="F48" s="43"/>
      <c r="G48" s="43"/>
      <c r="H48" s="37"/>
      <c r="I48" s="42"/>
      <c r="J48" s="41"/>
      <c r="K48" s="27"/>
      <c r="L48" s="22"/>
      <c r="M48" s="37"/>
      <c r="N48" s="40"/>
      <c r="O48" s="39"/>
      <c r="P48" s="37"/>
      <c r="Q48" s="38"/>
      <c r="R48" s="22"/>
      <c r="S48" s="37"/>
      <c r="T48" s="36"/>
      <c r="U48" s="19"/>
      <c r="V48" s="19"/>
      <c r="W48" s="35"/>
      <c r="X48" s="34"/>
      <c r="Y48" s="2"/>
      <c r="AB48" s="6"/>
    </row>
    <row r="49" spans="1:28" ht="15">
      <c r="A49" s="5"/>
      <c r="B49" s="31" t="s">
        <v>16</v>
      </c>
      <c r="C49" s="30">
        <f>SUM(C50:C52)</f>
        <v>465</v>
      </c>
      <c r="D49" s="30">
        <f>SUM(D50:D52)</f>
        <v>371</v>
      </c>
      <c r="E49" s="24">
        <f>(D49/C49)</f>
        <v>0.7978494623655914</v>
      </c>
      <c r="F49" s="30">
        <f>SUM(F50:F52)</f>
        <v>319</v>
      </c>
      <c r="G49" s="30">
        <f>SUM(G50:G52)</f>
        <v>315</v>
      </c>
      <c r="H49" s="24">
        <f>(G49/F49)</f>
        <v>0.987460815047022</v>
      </c>
      <c r="I49" s="29">
        <f>(C49-F49)</f>
        <v>146</v>
      </c>
      <c r="J49" s="28">
        <f>(I49/F49)</f>
        <v>0.45768025078369906</v>
      </c>
      <c r="K49" s="27"/>
      <c r="L49" s="22"/>
      <c r="M49" s="21">
        <f>(C49/C$14)</f>
        <v>0.025951557093425604</v>
      </c>
      <c r="N49" s="26">
        <f>(F49/F$14)</f>
        <v>0.020963396201616614</v>
      </c>
      <c r="O49" s="25">
        <f>(D49-G49)</f>
        <v>56</v>
      </c>
      <c r="P49" s="24">
        <f>(O49/G49)</f>
        <v>0.17777777777777778</v>
      </c>
      <c r="Q49" s="32"/>
      <c r="R49" s="22"/>
      <c r="S49" s="21">
        <f>(D49/D$14)</f>
        <v>0.0347801631199025</v>
      </c>
      <c r="T49" s="20">
        <f>(G49/G$14)</f>
        <v>0.034120450606585785</v>
      </c>
      <c r="U49" s="19">
        <v>230753.58221024257</v>
      </c>
      <c r="V49" s="19">
        <v>219673.33333333334</v>
      </c>
      <c r="W49" s="19">
        <f>(U49-V49)</f>
        <v>11080.24887690923</v>
      </c>
      <c r="X49" s="18">
        <f>(W49/V49)</f>
        <v>0.0504396628793173</v>
      </c>
      <c r="Y49" s="2"/>
      <c r="AB49" s="6"/>
    </row>
    <row r="50" spans="1:28" ht="15">
      <c r="A50" s="5"/>
      <c r="B50" s="31" t="s">
        <v>15</v>
      </c>
      <c r="C50" s="30">
        <v>46</v>
      </c>
      <c r="D50" s="30">
        <v>26</v>
      </c>
      <c r="E50" s="24">
        <f>(D50/C50)</f>
        <v>0.5652173913043478</v>
      </c>
      <c r="F50" s="30">
        <v>38</v>
      </c>
      <c r="G50" s="30">
        <v>38</v>
      </c>
      <c r="H50" s="24">
        <f>(G50/F50)</f>
        <v>1</v>
      </c>
      <c r="I50" s="29">
        <f>(C50-F50)</f>
        <v>8</v>
      </c>
      <c r="J50" s="28">
        <f>(I50/F50)</f>
        <v>0.21052631578947367</v>
      </c>
      <c r="K50" s="27">
        <v>20</v>
      </c>
      <c r="L50" s="22">
        <v>21</v>
      </c>
      <c r="M50" s="21">
        <f>(C50/C$14)</f>
        <v>0.002567250809242103</v>
      </c>
      <c r="N50" s="26">
        <f>(F50/F$14)</f>
        <v>0.0024972070710389694</v>
      </c>
      <c r="O50" s="25">
        <f>(D50-G50)</f>
        <v>-12</v>
      </c>
      <c r="P50" s="24">
        <f>(O50/G50)</f>
        <v>-0.3157894736842105</v>
      </c>
      <c r="Q50" s="23">
        <v>23</v>
      </c>
      <c r="R50" s="22">
        <v>20</v>
      </c>
      <c r="S50" s="21">
        <f>(D50/D$14)</f>
        <v>0.0024374238305052967</v>
      </c>
      <c r="T50" s="20">
        <f>(G50/G$14)</f>
        <v>0.004116117850953206</v>
      </c>
      <c r="U50" s="19">
        <v>221500</v>
      </c>
      <c r="V50" s="19">
        <v>185131.57894736843</v>
      </c>
      <c r="W50" s="19">
        <f>(U50-V50)</f>
        <v>36368.42105263157</v>
      </c>
      <c r="X50" s="18">
        <f>(W50/V50)</f>
        <v>0.1964463397299218</v>
      </c>
      <c r="Y50" s="2"/>
      <c r="AB50" s="6"/>
    </row>
    <row r="51" spans="1:28" ht="15">
      <c r="A51" s="5"/>
      <c r="B51" s="31" t="s">
        <v>14</v>
      </c>
      <c r="C51" s="30">
        <v>68</v>
      </c>
      <c r="D51" s="30">
        <v>68</v>
      </c>
      <c r="E51" s="24">
        <f>(D51/C51)</f>
        <v>1</v>
      </c>
      <c r="F51" s="30">
        <v>114</v>
      </c>
      <c r="G51" s="30">
        <v>114</v>
      </c>
      <c r="H51" s="24">
        <f>(G51/F51)</f>
        <v>1</v>
      </c>
      <c r="I51" s="29">
        <f>(C51-F51)</f>
        <v>-46</v>
      </c>
      <c r="J51" s="28">
        <f>(I51/F51)</f>
        <v>-0.40350877192982454</v>
      </c>
      <c r="K51" s="27">
        <v>19</v>
      </c>
      <c r="L51" s="22">
        <v>18</v>
      </c>
      <c r="M51" s="21">
        <f>(C51/C$14)</f>
        <v>0.003795066413662239</v>
      </c>
      <c r="N51" s="26">
        <f>(F51/F$14)</f>
        <v>0.007491621213116909</v>
      </c>
      <c r="O51" s="25">
        <f>(D51-G51)</f>
        <v>-46</v>
      </c>
      <c r="P51" s="24">
        <f>(O51/G51)</f>
        <v>-0.40350877192982454</v>
      </c>
      <c r="Q51" s="23">
        <v>19</v>
      </c>
      <c r="R51" s="22">
        <v>17</v>
      </c>
      <c r="S51" s="21">
        <f>(D51/D$14)</f>
        <v>0.006374800787475391</v>
      </c>
      <c r="T51" s="20">
        <f>(G51/G$14)</f>
        <v>0.012348353552859619</v>
      </c>
      <c r="U51" s="19">
        <v>324047.67647058825</v>
      </c>
      <c r="V51" s="19">
        <v>224506.44736842104</v>
      </c>
      <c r="W51" s="19">
        <f>(U51-V51)</f>
        <v>99541.22910216721</v>
      </c>
      <c r="X51" s="18">
        <f>(W51/V51)</f>
        <v>0.44337804222975125</v>
      </c>
      <c r="Y51" s="2"/>
      <c r="AB51" s="6"/>
    </row>
    <row r="52" spans="1:28" ht="15">
      <c r="A52" s="5"/>
      <c r="B52" s="31" t="s">
        <v>13</v>
      </c>
      <c r="C52" s="30">
        <v>351</v>
      </c>
      <c r="D52" s="30">
        <v>277</v>
      </c>
      <c r="E52" s="24">
        <f>(D52/C52)</f>
        <v>0.7891737891737892</v>
      </c>
      <c r="F52" s="30">
        <v>167</v>
      </c>
      <c r="G52" s="30">
        <v>163</v>
      </c>
      <c r="H52" s="24">
        <f>(G52/F52)</f>
        <v>0.9760479041916168</v>
      </c>
      <c r="I52" s="29">
        <f>(C52-F52)</f>
        <v>184</v>
      </c>
      <c r="J52" s="28">
        <f>(I52/F52)</f>
        <v>1.1017964071856288</v>
      </c>
      <c r="K52" s="27">
        <v>13</v>
      </c>
      <c r="L52" s="22">
        <v>17</v>
      </c>
      <c r="M52" s="21">
        <f>(C52/C$14)</f>
        <v>0.019589239870521264</v>
      </c>
      <c r="N52" s="26">
        <f>(F52/F$14)</f>
        <v>0.010974567917460735</v>
      </c>
      <c r="O52" s="25">
        <f>(D52-G52)</f>
        <v>114</v>
      </c>
      <c r="P52" s="24">
        <f>(O52/G52)</f>
        <v>0.6993865030674846</v>
      </c>
      <c r="Q52" s="23">
        <v>11</v>
      </c>
      <c r="R52" s="22">
        <v>16</v>
      </c>
      <c r="S52" s="21">
        <f>(D52/D$14)</f>
        <v>0.025967938501921816</v>
      </c>
      <c r="T52" s="20">
        <f>(G52/G$14)</f>
        <v>0.017655979202772964</v>
      </c>
      <c r="U52" s="19">
        <v>208719.62815884477</v>
      </c>
      <c r="V52" s="19">
        <v>224345.79754601227</v>
      </c>
      <c r="W52" s="19">
        <f>(U52-V52)</f>
        <v>-15626.169387167494</v>
      </c>
      <c r="X52" s="18">
        <f>(W52/V52)</f>
        <v>-0.06965216000519306</v>
      </c>
      <c r="Y52" s="2"/>
      <c r="AB52" s="6"/>
    </row>
    <row r="53" spans="1:28" ht="15">
      <c r="A53" s="5"/>
      <c r="B53" s="45"/>
      <c r="C53" s="44"/>
      <c r="D53" s="44"/>
      <c r="E53" s="37"/>
      <c r="F53" s="43"/>
      <c r="G53" s="43"/>
      <c r="H53" s="37"/>
      <c r="I53" s="42"/>
      <c r="J53" s="41"/>
      <c r="K53" s="27"/>
      <c r="L53" s="22"/>
      <c r="M53" s="37"/>
      <c r="N53" s="40"/>
      <c r="O53" s="39"/>
      <c r="P53" s="37"/>
      <c r="Q53" s="38"/>
      <c r="R53" s="22"/>
      <c r="S53" s="37"/>
      <c r="T53" s="36"/>
      <c r="U53" s="19"/>
      <c r="V53" s="19"/>
      <c r="W53" s="35"/>
      <c r="X53" s="34"/>
      <c r="Y53" s="2"/>
      <c r="AB53" s="6"/>
    </row>
    <row r="54" spans="1:28" ht="15">
      <c r="A54" s="5"/>
      <c r="B54" s="31" t="s">
        <v>12</v>
      </c>
      <c r="C54" s="30">
        <f>SUM(C55:C59)</f>
        <v>796</v>
      </c>
      <c r="D54" s="30">
        <f>SUM(D55:D59)</f>
        <v>669</v>
      </c>
      <c r="E54" s="24">
        <f>(D54/C54)</f>
        <v>0.8404522613065326</v>
      </c>
      <c r="F54" s="30">
        <f>SUM(F55:F59)</f>
        <v>1120</v>
      </c>
      <c r="G54" s="30">
        <f>SUM(G55:G59)</f>
        <v>650</v>
      </c>
      <c r="H54" s="24">
        <f>(G54/F54)</f>
        <v>0.5803571428571429</v>
      </c>
      <c r="I54" s="29">
        <f>(C54-F54)</f>
        <v>-324</v>
      </c>
      <c r="J54" s="28">
        <f>(I54/F54)</f>
        <v>-0.2892857142857143</v>
      </c>
      <c r="K54" s="27"/>
      <c r="L54" s="22"/>
      <c r="M54" s="21">
        <f>(C54/C$14)</f>
        <v>0.04442460095992856</v>
      </c>
      <c r="N54" s="26">
        <f>(F54/F$14)</f>
        <v>0.07360189262009595</v>
      </c>
      <c r="O54" s="25">
        <f>(D54-G54)</f>
        <v>19</v>
      </c>
      <c r="P54" s="24">
        <f>(O54/G54)</f>
        <v>0.02923076923076923</v>
      </c>
      <c r="Q54" s="32"/>
      <c r="R54" s="22"/>
      <c r="S54" s="21">
        <f>(D54/D$14)</f>
        <v>0.06271679010030937</v>
      </c>
      <c r="T54" s="20">
        <f>(G54/G$14)</f>
        <v>0.07040727902946274</v>
      </c>
      <c r="U54" s="19">
        <v>181524.69207772796</v>
      </c>
      <c r="V54" s="19">
        <v>164846.81076923077</v>
      </c>
      <c r="W54" s="19">
        <f>(U54-V54)</f>
        <v>16677.88130849719</v>
      </c>
      <c r="X54" s="18">
        <f>(W54/V54)</f>
        <v>0.10117199860083782</v>
      </c>
      <c r="Y54" s="2"/>
      <c r="AB54" s="6"/>
    </row>
    <row r="55" spans="1:28" ht="15">
      <c r="A55" s="5"/>
      <c r="B55" s="31" t="s">
        <v>11</v>
      </c>
      <c r="C55" s="30">
        <v>39</v>
      </c>
      <c r="D55" s="30">
        <v>39</v>
      </c>
      <c r="E55" s="24">
        <f>(D55/C55)</f>
        <v>1</v>
      </c>
      <c r="F55" s="30">
        <v>28</v>
      </c>
      <c r="G55" s="30">
        <v>28</v>
      </c>
      <c r="H55" s="24">
        <f>(G55/F55)</f>
        <v>1</v>
      </c>
      <c r="I55" s="29">
        <f>(C55-F55)</f>
        <v>11</v>
      </c>
      <c r="J55" s="28">
        <f>(I55/F55)</f>
        <v>0.39285714285714285</v>
      </c>
      <c r="K55" s="27">
        <v>22</v>
      </c>
      <c r="L55" s="22">
        <v>23</v>
      </c>
      <c r="M55" s="21">
        <f>(C55/C$14)</f>
        <v>0.002176582207835696</v>
      </c>
      <c r="N55" s="26">
        <f>(F55/F$14)</f>
        <v>0.0018400473155023985</v>
      </c>
      <c r="O55" s="25">
        <f>(D55-G55)</f>
        <v>11</v>
      </c>
      <c r="P55" s="24">
        <f>(O55/G55)</f>
        <v>0.39285714285714285</v>
      </c>
      <c r="Q55" s="23">
        <v>21</v>
      </c>
      <c r="R55" s="22">
        <v>22</v>
      </c>
      <c r="S55" s="21">
        <f>(D55/D$14)</f>
        <v>0.003656135745757945</v>
      </c>
      <c r="T55" s="20">
        <f>(G55/G$14)</f>
        <v>0.0030329289428076256</v>
      </c>
      <c r="U55" s="19">
        <v>166223.46153846153</v>
      </c>
      <c r="V55" s="19">
        <v>153554.64285714287</v>
      </c>
      <c r="W55" s="19">
        <f>(U55-V55)</f>
        <v>12668.818681318662</v>
      </c>
      <c r="X55" s="18">
        <f>(W55/V55)</f>
        <v>0.0825036511146387</v>
      </c>
      <c r="Y55" s="2"/>
      <c r="AB55" s="6"/>
    </row>
    <row r="56" spans="1:28" ht="15">
      <c r="A56" s="5"/>
      <c r="B56" s="31" t="s">
        <v>10</v>
      </c>
      <c r="C56" s="30">
        <v>225</v>
      </c>
      <c r="D56" s="30">
        <v>172</v>
      </c>
      <c r="E56" s="24">
        <f>(D56/C56)</f>
        <v>0.7644444444444445</v>
      </c>
      <c r="F56" s="30">
        <v>701</v>
      </c>
      <c r="G56" s="30">
        <v>233</v>
      </c>
      <c r="H56" s="24">
        <f>(G56/F56)</f>
        <v>0.33238231098430815</v>
      </c>
      <c r="I56" s="29">
        <f>(C56-F56)</f>
        <v>-476</v>
      </c>
      <c r="J56" s="28">
        <f>(I56/F56)</f>
        <v>-0.6790299572039943</v>
      </c>
      <c r="K56" s="27">
        <v>16</v>
      </c>
      <c r="L56" s="22">
        <v>8</v>
      </c>
      <c r="M56" s="21">
        <f>(C56/C$14)</f>
        <v>0.012557205045205938</v>
      </c>
      <c r="N56" s="26">
        <f>(F56/F$14)</f>
        <v>0.046066898863113624</v>
      </c>
      <c r="O56" s="25">
        <f>(D56-G56)</f>
        <v>-61</v>
      </c>
      <c r="P56" s="24">
        <f>(O56/G56)</f>
        <v>-0.26180257510729615</v>
      </c>
      <c r="Q56" s="23">
        <v>16</v>
      </c>
      <c r="R56" s="22">
        <v>12</v>
      </c>
      <c r="S56" s="21">
        <f>(D56/D$14)</f>
        <v>0.016124496109496577</v>
      </c>
      <c r="T56" s="20">
        <f>(G56/G$14)</f>
        <v>0.025238301559792026</v>
      </c>
      <c r="U56" s="19">
        <v>186837.37790697673</v>
      </c>
      <c r="V56" s="19">
        <v>147582.8025751073</v>
      </c>
      <c r="W56" s="19">
        <f>(U56-V56)</f>
        <v>39254.57533186945</v>
      </c>
      <c r="X56" s="18">
        <f>(W56/V56)</f>
        <v>0.26598339811233873</v>
      </c>
      <c r="Y56" s="2"/>
      <c r="AB56" s="6"/>
    </row>
    <row r="57" spans="1:28" ht="15">
      <c r="A57" s="5"/>
      <c r="B57" s="31" t="s">
        <v>9</v>
      </c>
      <c r="C57" s="30">
        <v>45</v>
      </c>
      <c r="D57" s="30">
        <v>45</v>
      </c>
      <c r="E57" s="24">
        <f>(D57/C57)</f>
        <v>1</v>
      </c>
      <c r="F57" s="30">
        <v>31</v>
      </c>
      <c r="G57" s="30">
        <v>29</v>
      </c>
      <c r="H57" s="24">
        <f>(G57/F57)</f>
        <v>0.9354838709677419</v>
      </c>
      <c r="I57" s="29">
        <f>(C57-F57)</f>
        <v>14</v>
      </c>
      <c r="J57" s="28">
        <f>(I57/F57)</f>
        <v>0.45161290322580644</v>
      </c>
      <c r="K57" s="27">
        <v>21</v>
      </c>
      <c r="L57" s="22">
        <v>22</v>
      </c>
      <c r="M57" s="21">
        <f>(C57/C$14)</f>
        <v>0.0025114410090411876</v>
      </c>
      <c r="N57" s="26">
        <f>(F57/F$14)</f>
        <v>0.00203719524216337</v>
      </c>
      <c r="O57" s="25">
        <f>(D57-G57)</f>
        <v>16</v>
      </c>
      <c r="P57" s="24">
        <f>(O57/G57)</f>
        <v>0.5517241379310345</v>
      </c>
      <c r="Q57" s="23">
        <v>20</v>
      </c>
      <c r="R57" s="22">
        <v>21</v>
      </c>
      <c r="S57" s="21">
        <f>(D57/D$14)</f>
        <v>0.0042186181681822445</v>
      </c>
      <c r="T57" s="20">
        <f>(G57/G$14)</f>
        <v>0.0031412478336221837</v>
      </c>
      <c r="U57" s="19">
        <v>224597.2888888889</v>
      </c>
      <c r="V57" s="19">
        <v>206696.37931034484</v>
      </c>
      <c r="W57" s="19">
        <f>(U57-V57)</f>
        <v>17900.90957854406</v>
      </c>
      <c r="X57" s="18">
        <f>(W57/V57)</f>
        <v>0.0866048531583937</v>
      </c>
      <c r="Y57" s="2"/>
      <c r="AB57" s="6"/>
    </row>
    <row r="58" spans="1:28" ht="15">
      <c r="A58" s="5"/>
      <c r="B58" s="31" t="s">
        <v>8</v>
      </c>
      <c r="C58" s="30">
        <v>237</v>
      </c>
      <c r="D58" s="30">
        <v>203</v>
      </c>
      <c r="E58" s="24">
        <f>(D58/C58)</f>
        <v>0.8565400843881856</v>
      </c>
      <c r="F58" s="30">
        <v>184</v>
      </c>
      <c r="G58" s="30">
        <v>184</v>
      </c>
      <c r="H58" s="24">
        <f>(G58/F58)</f>
        <v>1</v>
      </c>
      <c r="I58" s="29">
        <f>(C58-F58)</f>
        <v>53</v>
      </c>
      <c r="J58" s="28">
        <f>(I58/F58)</f>
        <v>0.28804347826086957</v>
      </c>
      <c r="K58" s="27">
        <v>15</v>
      </c>
      <c r="L58" s="22">
        <v>15</v>
      </c>
      <c r="M58" s="21">
        <f>(C58/C$14)</f>
        <v>0.013226922647616922</v>
      </c>
      <c r="N58" s="26">
        <f>(F58/F$14)</f>
        <v>0.012091739501872905</v>
      </c>
      <c r="O58" s="25">
        <f>(D58-G58)</f>
        <v>19</v>
      </c>
      <c r="P58" s="24">
        <f>(O58/G58)</f>
        <v>0.10326086956521739</v>
      </c>
      <c r="Q58" s="23">
        <v>15</v>
      </c>
      <c r="R58" s="22">
        <v>13</v>
      </c>
      <c r="S58" s="21">
        <f>(D58/D$14)</f>
        <v>0.019030655292022126</v>
      </c>
      <c r="T58" s="20">
        <f>(G58/G$14)</f>
        <v>0.01993067590987868</v>
      </c>
      <c r="U58" s="19">
        <v>174812.2118226601</v>
      </c>
      <c r="V58" s="19">
        <v>170847.97282608695</v>
      </c>
      <c r="W58" s="19">
        <f>(U58-V58)</f>
        <v>3964.238996573142</v>
      </c>
      <c r="X58" s="18">
        <f>(W58/V58)</f>
        <v>0.023203313044916844</v>
      </c>
      <c r="Y58" s="2"/>
      <c r="AB58" s="6"/>
    </row>
    <row r="59" spans="1:28" ht="15">
      <c r="A59" s="5"/>
      <c r="B59" s="31" t="s">
        <v>7</v>
      </c>
      <c r="C59" s="30">
        <v>250</v>
      </c>
      <c r="D59" s="30">
        <v>210</v>
      </c>
      <c r="E59" s="24">
        <f>(D59/C59)</f>
        <v>0.84</v>
      </c>
      <c r="F59" s="30">
        <v>176</v>
      </c>
      <c r="G59" s="30">
        <v>176</v>
      </c>
      <c r="H59" s="24">
        <f>(G59/F59)</f>
        <v>1</v>
      </c>
      <c r="I59" s="29">
        <f>(C59-F59)</f>
        <v>74</v>
      </c>
      <c r="J59" s="28">
        <f>(I59/F59)</f>
        <v>0.42045454545454547</v>
      </c>
      <c r="K59" s="27">
        <v>14</v>
      </c>
      <c r="L59" s="22">
        <v>16</v>
      </c>
      <c r="M59" s="21">
        <f>(C59/C$14)</f>
        <v>0.013952450050228821</v>
      </c>
      <c r="N59" s="26">
        <f>(F59/F$14)</f>
        <v>0.011566011697443649</v>
      </c>
      <c r="O59" s="25">
        <f>(D59-G59)</f>
        <v>34</v>
      </c>
      <c r="P59" s="24">
        <f>(O59/G59)</f>
        <v>0.19318181818181818</v>
      </c>
      <c r="Q59" s="23">
        <v>14</v>
      </c>
      <c r="R59" s="22">
        <v>14</v>
      </c>
      <c r="S59" s="21">
        <f>(D59/D$14)</f>
        <v>0.019686884784850475</v>
      </c>
      <c r="T59" s="20">
        <f>(G59/G$14)</f>
        <v>0.019064124783362217</v>
      </c>
      <c r="U59" s="19">
        <v>177273.89523809523</v>
      </c>
      <c r="V59" s="19">
        <v>176328.875</v>
      </c>
      <c r="W59" s="19">
        <f>(U59-V59)</f>
        <v>945.0202380952251</v>
      </c>
      <c r="X59" s="18">
        <f>(W59/V59)</f>
        <v>0.005359418518919406</v>
      </c>
      <c r="Y59" s="2"/>
      <c r="AB59" s="6"/>
    </row>
    <row r="60" spans="1:28" ht="15">
      <c r="A60" s="5"/>
      <c r="B60" s="45"/>
      <c r="C60" s="44"/>
      <c r="D60" s="44"/>
      <c r="E60" s="37"/>
      <c r="F60" s="43"/>
      <c r="G60" s="43"/>
      <c r="H60" s="37"/>
      <c r="I60" s="42"/>
      <c r="J60" s="41"/>
      <c r="K60" s="27"/>
      <c r="L60" s="22"/>
      <c r="M60" s="21"/>
      <c r="N60" s="40"/>
      <c r="O60" s="39"/>
      <c r="P60" s="37"/>
      <c r="Q60" s="38"/>
      <c r="R60" s="22"/>
      <c r="S60" s="37"/>
      <c r="T60" s="36"/>
      <c r="U60" s="19"/>
      <c r="V60" s="19"/>
      <c r="W60" s="35"/>
      <c r="X60" s="34"/>
      <c r="Y60" s="2"/>
      <c r="AB60" s="6"/>
    </row>
    <row r="61" spans="1:28" ht="15">
      <c r="A61" s="5"/>
      <c r="B61" s="31" t="s">
        <v>6</v>
      </c>
      <c r="C61" s="33">
        <f>SUM(C62:C65)</f>
        <v>898</v>
      </c>
      <c r="D61" s="33">
        <f>SUM(D62:D65)</f>
        <v>297</v>
      </c>
      <c r="E61" s="24">
        <f>(D61/C61)</f>
        <v>0.3307349665924276</v>
      </c>
      <c r="F61" s="30">
        <f>SUM(F62:F65)</f>
        <v>516</v>
      </c>
      <c r="G61" s="30">
        <f>SUM(G62:G65)</f>
        <v>222</v>
      </c>
      <c r="H61" s="24">
        <f>(G61/F61)</f>
        <v>0.43023255813953487</v>
      </c>
      <c r="I61" s="29">
        <f>(C61-F61)</f>
        <v>382</v>
      </c>
      <c r="J61" s="28">
        <f>(I61/F61)</f>
        <v>0.7403100775193798</v>
      </c>
      <c r="K61" s="27"/>
      <c r="L61" s="22"/>
      <c r="M61" s="21">
        <f>(C61/C$14)</f>
        <v>0.05011720058042192</v>
      </c>
      <c r="N61" s="26">
        <f>(F61/F$14)</f>
        <v>0.03390944338568706</v>
      </c>
      <c r="O61" s="25">
        <f>(D61-G61)</f>
        <v>75</v>
      </c>
      <c r="P61" s="24">
        <f>(O61/G61)</f>
        <v>0.33783783783783783</v>
      </c>
      <c r="Q61" s="32"/>
      <c r="R61" s="22"/>
      <c r="S61" s="21">
        <f>(D61/D$14)</f>
        <v>0.027842879910002814</v>
      </c>
      <c r="T61" s="20">
        <f>(G61/G$14)</f>
        <v>0.024046793760831887</v>
      </c>
      <c r="U61" s="19">
        <v>202592.11447811447</v>
      </c>
      <c r="V61" s="19">
        <v>190142.22972972973</v>
      </c>
      <c r="W61" s="19">
        <f>(U61-V61)</f>
        <v>12449.884748384735</v>
      </c>
      <c r="X61" s="18">
        <f>(W61/V61)</f>
        <v>0.06547669481987846</v>
      </c>
      <c r="Y61" s="2"/>
      <c r="AB61" s="6"/>
    </row>
    <row r="62" spans="1:28" ht="15">
      <c r="A62" s="5"/>
      <c r="B62" s="31" t="s">
        <v>5</v>
      </c>
      <c r="C62" s="30">
        <v>36</v>
      </c>
      <c r="D62" s="30">
        <v>36</v>
      </c>
      <c r="E62" s="24">
        <f>(D62/C62)</f>
        <v>1</v>
      </c>
      <c r="F62" s="30">
        <v>79</v>
      </c>
      <c r="G62" s="30">
        <v>25</v>
      </c>
      <c r="H62" s="24">
        <f>(G62/F62)</f>
        <v>0.31645569620253167</v>
      </c>
      <c r="I62" s="29">
        <f>(C62-F62)</f>
        <v>-43</v>
      </c>
      <c r="J62" s="28">
        <f>(I62/F62)</f>
        <v>-0.5443037974683544</v>
      </c>
      <c r="K62" s="27">
        <v>23</v>
      </c>
      <c r="L62" s="22">
        <v>20</v>
      </c>
      <c r="M62" s="21">
        <f>(C62/C$14)</f>
        <v>0.00200915280723295</v>
      </c>
      <c r="N62" s="26">
        <f>(F62/F$14)</f>
        <v>0.005191562068738911</v>
      </c>
      <c r="O62" s="25">
        <f>(D62-G62)</f>
        <v>11</v>
      </c>
      <c r="P62" s="24">
        <f>(O62/G62)</f>
        <v>0.44</v>
      </c>
      <c r="Q62" s="23">
        <v>22</v>
      </c>
      <c r="R62" s="22">
        <v>23</v>
      </c>
      <c r="S62" s="21">
        <f>(D62/D$14)</f>
        <v>0.0033748945345457955</v>
      </c>
      <c r="T62" s="20">
        <f>(G62/G$14)</f>
        <v>0.0027079722703639516</v>
      </c>
      <c r="U62" s="19">
        <v>202488.30555555556</v>
      </c>
      <c r="V62" s="19">
        <v>223207.52</v>
      </c>
      <c r="W62" s="19">
        <f>(U62-V62)</f>
        <v>-20719.214444444427</v>
      </c>
      <c r="X62" s="18">
        <f>(W62/V62)</f>
        <v>-0.09282489427078634</v>
      </c>
      <c r="Y62" s="2"/>
      <c r="AB62" s="6"/>
    </row>
    <row r="63" spans="1:28" ht="15">
      <c r="A63" s="5"/>
      <c r="B63" s="31" t="s">
        <v>4</v>
      </c>
      <c r="C63" s="30">
        <v>28</v>
      </c>
      <c r="D63" s="30">
        <v>26</v>
      </c>
      <c r="E63" s="24">
        <f>(D63/C63)</f>
        <v>0.9285714285714286</v>
      </c>
      <c r="F63" s="30">
        <v>15</v>
      </c>
      <c r="G63" s="30">
        <v>15</v>
      </c>
      <c r="H63" s="24">
        <f>(G63/F63)</f>
        <v>1</v>
      </c>
      <c r="I63" s="29">
        <f>(C63-F63)</f>
        <v>13</v>
      </c>
      <c r="J63" s="28">
        <f>(I63/F63)</f>
        <v>0.8666666666666667</v>
      </c>
      <c r="K63" s="27">
        <v>24</v>
      </c>
      <c r="L63" s="22">
        <v>24</v>
      </c>
      <c r="M63" s="21">
        <f>(C63/C$14)</f>
        <v>0.001562674405625628</v>
      </c>
      <c r="N63" s="26">
        <f>(F63/F$14)</f>
        <v>0.0009857396333048565</v>
      </c>
      <c r="O63" s="25">
        <f>(D63-G63)</f>
        <v>11</v>
      </c>
      <c r="P63" s="24">
        <f>(O63/G63)</f>
        <v>0.7333333333333333</v>
      </c>
      <c r="Q63" s="23">
        <v>23</v>
      </c>
      <c r="R63" s="22">
        <v>24</v>
      </c>
      <c r="S63" s="21">
        <f>(D63/D$14)</f>
        <v>0.0024374238305052967</v>
      </c>
      <c r="T63" s="20">
        <f>(G63/G$14)</f>
        <v>0.0016247833622183708</v>
      </c>
      <c r="U63" s="19">
        <v>170376.15384615384</v>
      </c>
      <c r="V63" s="19">
        <v>173000</v>
      </c>
      <c r="W63" s="19">
        <f>(U63-V63)</f>
        <v>-2623.846153846156</v>
      </c>
      <c r="X63" s="18">
        <f>(W63/V63)</f>
        <v>-0.015166740773677204</v>
      </c>
      <c r="Y63" s="2"/>
      <c r="AB63" s="6"/>
    </row>
    <row r="64" spans="1:28" ht="15">
      <c r="A64" s="5"/>
      <c r="B64" s="31" t="s">
        <v>3</v>
      </c>
      <c r="C64" s="30">
        <v>706</v>
      </c>
      <c r="D64" s="30">
        <v>112</v>
      </c>
      <c r="E64" s="24">
        <f>(D64/C64)</f>
        <v>0.15864022662889518</v>
      </c>
      <c r="F64" s="30">
        <v>327</v>
      </c>
      <c r="G64" s="30">
        <v>87</v>
      </c>
      <c r="H64" s="24">
        <f>(G64/F64)</f>
        <v>0.26605504587155965</v>
      </c>
      <c r="I64" s="29">
        <f>(C64-F64)</f>
        <v>379</v>
      </c>
      <c r="J64" s="28">
        <f>(I64/F64)</f>
        <v>1.1590214067278288</v>
      </c>
      <c r="K64" s="27">
        <v>10</v>
      </c>
      <c r="L64" s="22">
        <v>12</v>
      </c>
      <c r="M64" s="21">
        <f>(C64/C$14)</f>
        <v>0.03940171894184619</v>
      </c>
      <c r="N64" s="26">
        <f>(F64/F$14)</f>
        <v>0.02148912400604587</v>
      </c>
      <c r="O64" s="25">
        <f>(D64-G64)</f>
        <v>25</v>
      </c>
      <c r="P64" s="24">
        <f>(O64/G64)</f>
        <v>0.28735632183908044</v>
      </c>
      <c r="Q64" s="23">
        <v>18</v>
      </c>
      <c r="R64" s="22">
        <v>19</v>
      </c>
      <c r="S64" s="21">
        <f>(D64/D$14)</f>
        <v>0.010499671885253586</v>
      </c>
      <c r="T64" s="20">
        <f>(G64/G$14)</f>
        <v>0.009423743500866551</v>
      </c>
      <c r="U64" s="19">
        <v>141159.74107142858</v>
      </c>
      <c r="V64" s="19">
        <v>148944.37931034484</v>
      </c>
      <c r="W64" s="19">
        <f>(U64-V64)</f>
        <v>-7784.638238916261</v>
      </c>
      <c r="X64" s="18">
        <f>(W64/V64)</f>
        <v>-0.05226540454202681</v>
      </c>
      <c r="Y64" s="2"/>
      <c r="AB64" s="6"/>
    </row>
    <row r="65" spans="1:28" ht="15">
      <c r="A65" s="5"/>
      <c r="B65" s="31" t="s">
        <v>2</v>
      </c>
      <c r="C65" s="30">
        <v>128</v>
      </c>
      <c r="D65" s="30">
        <v>123</v>
      </c>
      <c r="E65" s="24">
        <f>(D65/C65)</f>
        <v>0.9609375</v>
      </c>
      <c r="F65" s="30">
        <v>95</v>
      </c>
      <c r="G65" s="30">
        <v>95</v>
      </c>
      <c r="H65" s="24">
        <f>(G65/F65)</f>
        <v>1</v>
      </c>
      <c r="I65" s="29">
        <f>(C65-F65)</f>
        <v>33</v>
      </c>
      <c r="J65" s="28">
        <f>(I65/F65)</f>
        <v>0.3473684210526316</v>
      </c>
      <c r="K65" s="27">
        <v>18</v>
      </c>
      <c r="L65" s="22">
        <v>19</v>
      </c>
      <c r="M65" s="21">
        <f>(C65/C$14)</f>
        <v>0.007143654425717156</v>
      </c>
      <c r="N65" s="26">
        <f>(F65/F$14)</f>
        <v>0.006243017677597424</v>
      </c>
      <c r="O65" s="25">
        <f>(D65-G65)</f>
        <v>28</v>
      </c>
      <c r="P65" s="24">
        <f>(O65/G65)</f>
        <v>0.29473684210526313</v>
      </c>
      <c r="Q65" s="23">
        <v>17</v>
      </c>
      <c r="R65" s="22">
        <v>18</v>
      </c>
      <c r="S65" s="21">
        <f>(D65/D$14)</f>
        <v>0.011530889659698134</v>
      </c>
      <c r="T65" s="20">
        <f>(G65/G$14)</f>
        <v>0.010290294627383016</v>
      </c>
      <c r="U65" s="19">
        <v>265370.7967479675</v>
      </c>
      <c r="V65" s="19">
        <v>221876.06315789474</v>
      </c>
      <c r="W65" s="19">
        <f>(U65-V65)</f>
        <v>43494.73359007275</v>
      </c>
      <c r="X65" s="18">
        <f>(W65/V65)</f>
        <v>0.19603166277166356</v>
      </c>
      <c r="Y65" s="2"/>
      <c r="AB65" s="6"/>
    </row>
    <row r="66" spans="1:28" ht="15.75" thickBot="1">
      <c r="A66" s="5"/>
      <c r="B66" s="17"/>
      <c r="C66" s="16"/>
      <c r="D66" s="16"/>
      <c r="E66" s="15"/>
      <c r="F66" s="8"/>
      <c r="G66" s="8"/>
      <c r="H66" s="14"/>
      <c r="I66" s="13"/>
      <c r="J66" s="8"/>
      <c r="K66" s="8"/>
      <c r="L66" s="8"/>
      <c r="M66" s="12"/>
      <c r="N66" s="11"/>
      <c r="O66" s="10"/>
      <c r="P66" s="8"/>
      <c r="Q66" s="8"/>
      <c r="R66" s="8"/>
      <c r="S66" s="8"/>
      <c r="T66" s="9"/>
      <c r="U66" s="8"/>
      <c r="V66" s="8"/>
      <c r="W66" s="8"/>
      <c r="X66" s="7"/>
      <c r="Y66" s="2"/>
      <c r="AB66" s="6"/>
    </row>
    <row r="67" spans="1:28" ht="15.75" thickTop="1">
      <c r="A67" s="5"/>
      <c r="B67" s="4"/>
      <c r="C67" s="3"/>
      <c r="D67" s="3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B67" s="6"/>
    </row>
    <row r="68" spans="1:28" ht="15">
      <c r="A68" s="5"/>
      <c r="B68" s="4" t="s">
        <v>1</v>
      </c>
      <c r="C68" s="3"/>
      <c r="D68" s="3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B68" s="6"/>
    </row>
    <row r="69" spans="1:25" ht="15">
      <c r="A69" s="5"/>
      <c r="B69" s="4" t="s">
        <v>0</v>
      </c>
      <c r="C69" s="3"/>
      <c r="D69" s="3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</sheetData>
  <sheetProtection/>
  <autoFilter ref="A32:D65">
    <sortState ref="A33:D69">
      <sortCondition sortBy="value" ref="A33:A69"/>
    </sortState>
  </autoFilter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Chen</dc:creator>
  <cp:keywords/>
  <dc:description/>
  <cp:lastModifiedBy>Amy Chen</cp:lastModifiedBy>
  <dcterms:created xsi:type="dcterms:W3CDTF">2014-12-05T19:06:47Z</dcterms:created>
  <dcterms:modified xsi:type="dcterms:W3CDTF">2014-12-05T19:06:57Z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