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1310" activeTab="0"/>
  </bookViews>
  <sheets>
    <sheet name="Table 1C" sheetId="1" r:id="rId1"/>
  </sheets>
  <definedNames/>
  <calcPr fullCalcOnLoad="1"/>
</workbook>
</file>

<file path=xl/sharedStrings.xml><?xml version="1.0" encoding="utf-8"?>
<sst xmlns="http://schemas.openxmlformats.org/spreadsheetml/2006/main" count="96" uniqueCount="69">
  <si>
    <t>Prepared by Maryland Department of Planning.  Projections and Data Analysis / State Data Center. 2014.</t>
  </si>
  <si>
    <t>SOURCE:  U. S. Bureau of the Census.  Manufacturing and Construction Statistics Division. Residential Construction Branch</t>
  </si>
  <si>
    <t>WORCESTER</t>
  </si>
  <si>
    <t>WICOMICO</t>
  </si>
  <si>
    <t>SOMERSET</t>
  </si>
  <si>
    <t>DORCHESTER</t>
  </si>
  <si>
    <t>LOWER EASTERN SHORE</t>
  </si>
  <si>
    <t>TALBOT</t>
  </si>
  <si>
    <t>QUEEN ANNE'S</t>
  </si>
  <si>
    <t>KENT</t>
  </si>
  <si>
    <t>CECIL</t>
  </si>
  <si>
    <t>CAROLINE</t>
  </si>
  <si>
    <t>UPPER EASTERN SHORE</t>
  </si>
  <si>
    <t>WASHINGTON</t>
  </si>
  <si>
    <t>GARRETT</t>
  </si>
  <si>
    <t>ALLEGANY</t>
  </si>
  <si>
    <t>WESTERN MARYLAND</t>
  </si>
  <si>
    <t>ST. MARY'S</t>
  </si>
  <si>
    <t>CHARLES</t>
  </si>
  <si>
    <t>CALVERT</t>
  </si>
  <si>
    <t>SOUTHERN MARYLAND</t>
  </si>
  <si>
    <t>PRINCE GEORGE'S</t>
  </si>
  <si>
    <t>MONTGOMERY</t>
  </si>
  <si>
    <t>FREDERICK</t>
  </si>
  <si>
    <t>SUBURBAN WASHINGTON</t>
  </si>
  <si>
    <t>BALTIMORE CITY</t>
  </si>
  <si>
    <t>HOWARD</t>
  </si>
  <si>
    <t>HARFORD</t>
  </si>
  <si>
    <t>CARROLL</t>
  </si>
  <si>
    <t>BALTIMORE COUNTY</t>
  </si>
  <si>
    <t>ANNE ARUNDEL</t>
  </si>
  <si>
    <t>BALTIMORE REGION</t>
  </si>
  <si>
    <t>NOT CLASSIFIED</t>
  </si>
  <si>
    <t xml:space="preserve">  Micropolitan Statistical Areas</t>
  </si>
  <si>
    <t xml:space="preserve">     Outlying Counties</t>
  </si>
  <si>
    <t xml:space="preserve">     Central Counties</t>
  </si>
  <si>
    <t xml:space="preserve">   Metropolitan Statistical Areas</t>
  </si>
  <si>
    <t>CORE BASED STATISTICAL AREAS</t>
  </si>
  <si>
    <t xml:space="preserve">     NON SUBURBAN</t>
  </si>
  <si>
    <t xml:space="preserve">     EXURBAN</t>
  </si>
  <si>
    <t xml:space="preserve">     URBAN (Baltimore city)</t>
  </si>
  <si>
    <t>STATE BALANCE</t>
  </si>
  <si>
    <t>OUTER SUBURBAN COUNTIES</t>
  </si>
  <si>
    <t>INNER SUBURBAN COUNTIES</t>
  </si>
  <si>
    <t xml:space="preserve">MARYLAND </t>
  </si>
  <si>
    <t>Family Units</t>
  </si>
  <si>
    <t>Units</t>
  </si>
  <si>
    <t>Value</t>
  </si>
  <si>
    <t xml:space="preserve">of Multi - </t>
  </si>
  <si>
    <t>Buildings</t>
  </si>
  <si>
    <t>of Total</t>
  </si>
  <si>
    <t xml:space="preserve">Rank </t>
  </si>
  <si>
    <t>of Region</t>
  </si>
  <si>
    <t>of State</t>
  </si>
  <si>
    <t xml:space="preserve">Area Name </t>
  </si>
  <si>
    <t>Percent</t>
  </si>
  <si>
    <t xml:space="preserve">Construction </t>
  </si>
  <si>
    <t>Units as Percent</t>
  </si>
  <si>
    <t xml:space="preserve">Total </t>
  </si>
  <si>
    <t xml:space="preserve">5+ UNIT BUILDINGS </t>
  </si>
  <si>
    <t>3-4 UNIT BUILDINGS</t>
  </si>
  <si>
    <t>2 UNIT BUILDINGS</t>
  </si>
  <si>
    <t>ALL BUILDINGS</t>
  </si>
  <si>
    <t>Average</t>
  </si>
  <si>
    <t>MULTI FAMILY HOUSING</t>
  </si>
  <si>
    <t xml:space="preserve">SINGLE FAMILY HOUSING </t>
  </si>
  <si>
    <t>TOTAL NEW AUTHORIZED HOUSING</t>
  </si>
  <si>
    <t>Buildings, Units, Structure Type and Value</t>
  </si>
  <si>
    <t>Table 1C.  MARYLAND REGION AND COUNTY GROUP NEW HOUSING UNITS AUTHORIZED FOR CONSTRUCTION BY BUILDING PERMITS:  2013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</si>
</sst>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_);_(* \(#,##0.0000\);_(* &quot;-&quot;??_);_(@_)"/>
    <numFmt numFmtId="165" formatCode="_(* #,##0.00000_);_(* \(#,##0.000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name val="Calibri"/>
      <family val="2"/>
    </font>
    <font>
      <b/>
      <i/>
      <sz val="11"/>
      <name val="Calibri"/>
      <family val="2"/>
    </font>
    <font>
      <sz val="11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b/>
      <sz val="11"/>
      <name val="Calibri"/>
      <family val="2"/>
    </font>
    <font>
      <sz val="10"/>
      <name val="Arial"/>
      <family val="2"/>
    </font>
    <font>
      <i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ck"/>
      <top/>
      <bottom style="thick"/>
    </border>
    <border>
      <left style="thin"/>
      <right style="thin"/>
      <top/>
      <bottom style="thick"/>
    </border>
    <border>
      <left style="double"/>
      <right style="thin"/>
      <top/>
      <bottom style="thick"/>
    </border>
    <border>
      <left style="thin"/>
      <right style="double"/>
      <top/>
      <bottom style="thick"/>
    </border>
    <border>
      <left style="thick"/>
      <right style="thin"/>
      <top/>
      <bottom style="thick"/>
    </border>
    <border>
      <left style="thin"/>
      <right style="thick"/>
      <top/>
      <bottom/>
    </border>
    <border>
      <left style="thin"/>
      <right style="thin"/>
      <top/>
      <bottom/>
    </border>
    <border>
      <left style="double"/>
      <right style="thin"/>
      <top/>
      <bottom/>
    </border>
    <border>
      <left style="thin"/>
      <right style="double"/>
      <top/>
      <bottom/>
    </border>
    <border>
      <left style="thick"/>
      <right style="thin"/>
      <top/>
      <bottom/>
    </border>
    <border>
      <left style="double"/>
      <right style="thick"/>
      <top/>
      <bottom/>
    </border>
    <border>
      <left style="thin"/>
      <right/>
      <top/>
      <bottom/>
    </border>
    <border>
      <left style="thin"/>
      <right style="thick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ck"/>
      <right style="thin"/>
      <top style="thin"/>
      <bottom/>
    </border>
    <border>
      <left style="thin"/>
      <right style="thick"/>
      <top/>
      <bottom style="thin"/>
    </border>
    <border>
      <left style="thin"/>
      <right style="thin"/>
      <top/>
      <bottom style="thin"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 style="thin"/>
      <right/>
      <top/>
      <bottom style="thin"/>
    </border>
    <border>
      <left style="thick"/>
      <right/>
      <top/>
      <bottom style="thin"/>
    </border>
    <border>
      <left style="thick"/>
      <right/>
      <top/>
      <bottom/>
    </border>
    <border>
      <left/>
      <right style="thick"/>
      <top style="thin"/>
      <bottom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ck"/>
      <top/>
      <bottom style="thin"/>
    </border>
    <border>
      <left/>
      <right/>
      <top/>
      <bottom style="thin"/>
    </border>
    <border>
      <left/>
      <right style="double"/>
      <top/>
      <bottom style="thin"/>
    </border>
    <border>
      <left style="double"/>
      <right/>
      <top/>
      <bottom style="thin"/>
    </border>
    <border>
      <left/>
      <right style="thick"/>
      <top style="thick"/>
      <bottom/>
    </border>
    <border>
      <left/>
      <right/>
      <top style="thick"/>
      <bottom/>
    </border>
    <border>
      <left/>
      <right style="double"/>
      <top style="thick"/>
      <bottom/>
    </border>
    <border>
      <left style="double"/>
      <right/>
      <top style="thick"/>
      <bottom/>
    </border>
    <border>
      <left style="thick"/>
      <right style="thin"/>
      <top style="thick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82">
    <xf numFmtId="0" fontId="0" fillId="0" borderId="0" xfId="0" applyFont="1" applyAlignment="1">
      <alignment/>
    </xf>
    <xf numFmtId="0" fontId="0" fillId="0" borderId="0" xfId="0" applyFont="1" applyAlignment="1">
      <alignment/>
    </xf>
    <xf numFmtId="42" fontId="0" fillId="0" borderId="0" xfId="0" applyNumberFormat="1" applyFont="1" applyAlignment="1">
      <alignment/>
    </xf>
    <xf numFmtId="42" fontId="0" fillId="0" borderId="0" xfId="45" applyNumberFormat="1" applyFont="1" applyAlignment="1">
      <alignment/>
    </xf>
    <xf numFmtId="10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" fontId="18" fillId="0" borderId="0" xfId="0" applyNumberFormat="1" applyFont="1" applyBorder="1" applyAlignment="1">
      <alignment/>
    </xf>
    <xf numFmtId="3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 horizontal="center"/>
    </xf>
    <xf numFmtId="10" fontId="0" fillId="0" borderId="0" xfId="0" applyNumberFormat="1" applyFont="1" applyAlignment="1">
      <alignment/>
    </xf>
    <xf numFmtId="0" fontId="20" fillId="0" borderId="0" xfId="0" applyFont="1" applyBorder="1" applyAlignment="1">
      <alignment/>
    </xf>
    <xf numFmtId="42" fontId="0" fillId="0" borderId="10" xfId="0" applyNumberFormat="1" applyFont="1" applyBorder="1" applyAlignment="1">
      <alignment/>
    </xf>
    <xf numFmtId="0" fontId="0" fillId="0" borderId="11" xfId="0" applyFont="1" applyBorder="1" applyAlignment="1">
      <alignment/>
    </xf>
    <xf numFmtId="42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42" fontId="0" fillId="0" borderId="15" xfId="0" applyNumberFormat="1" applyFont="1" applyBorder="1" applyAlignment="1">
      <alignment/>
    </xf>
    <xf numFmtId="10" fontId="42" fillId="0" borderId="16" xfId="0" applyNumberFormat="1" applyFont="1" applyBorder="1" applyAlignment="1">
      <alignment/>
    </xf>
    <xf numFmtId="41" fontId="0" fillId="0" borderId="16" xfId="0" applyNumberFormat="1" applyFont="1" applyBorder="1" applyAlignment="1">
      <alignment/>
    </xf>
    <xf numFmtId="42" fontId="0" fillId="0" borderId="16" xfId="0" applyNumberFormat="1" applyFont="1" applyBorder="1" applyAlignment="1">
      <alignment/>
    </xf>
    <xf numFmtId="41" fontId="0" fillId="0" borderId="17" xfId="0" applyNumberFormat="1" applyFont="1" applyBorder="1" applyAlignment="1">
      <alignment/>
    </xf>
    <xf numFmtId="0" fontId="0" fillId="0" borderId="18" xfId="0" applyNumberFormat="1" applyFont="1" applyBorder="1" applyAlignment="1">
      <alignment horizontal="center"/>
    </xf>
    <xf numFmtId="10" fontId="20" fillId="0" borderId="16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40" fillId="0" borderId="0" xfId="0" applyFont="1" applyAlignment="1">
      <alignment/>
    </xf>
    <xf numFmtId="42" fontId="40" fillId="0" borderId="15" xfId="0" applyNumberFormat="1" applyFont="1" applyBorder="1" applyAlignment="1">
      <alignment/>
    </xf>
    <xf numFmtId="10" fontId="43" fillId="0" borderId="16" xfId="0" applyNumberFormat="1" applyFont="1" applyBorder="1" applyAlignment="1">
      <alignment/>
    </xf>
    <xf numFmtId="41" fontId="40" fillId="0" borderId="16" xfId="0" applyNumberFormat="1" applyFont="1" applyBorder="1" applyAlignment="1">
      <alignment/>
    </xf>
    <xf numFmtId="42" fontId="40" fillId="0" borderId="16" xfId="0" applyNumberFormat="1" applyFont="1" applyBorder="1" applyAlignment="1">
      <alignment/>
    </xf>
    <xf numFmtId="41" fontId="40" fillId="0" borderId="17" xfId="0" applyNumberFormat="1" applyFont="1" applyBorder="1" applyAlignment="1">
      <alignment/>
    </xf>
    <xf numFmtId="0" fontId="40" fillId="0" borderId="18" xfId="0" applyFont="1" applyBorder="1" applyAlignment="1">
      <alignment/>
    </xf>
    <xf numFmtId="42" fontId="40" fillId="0" borderId="16" xfId="45" applyNumberFormat="1" applyFont="1" applyBorder="1" applyAlignment="1">
      <alignment/>
    </xf>
    <xf numFmtId="10" fontId="23" fillId="0" borderId="16" xfId="0" applyNumberFormat="1" applyFont="1" applyBorder="1" applyAlignment="1">
      <alignment/>
    </xf>
    <xf numFmtId="0" fontId="40" fillId="0" borderId="19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10" fontId="0" fillId="0" borderId="16" xfId="0" applyNumberFormat="1" applyFont="1" applyBorder="1" applyAlignment="1">
      <alignment/>
    </xf>
    <xf numFmtId="0" fontId="40" fillId="0" borderId="18" xfId="0" applyNumberFormat="1" applyFont="1" applyBorder="1" applyAlignment="1">
      <alignment horizontal="center"/>
    </xf>
    <xf numFmtId="41" fontId="40" fillId="0" borderId="18" xfId="0" applyNumberFormat="1" applyFont="1" applyBorder="1" applyAlignment="1">
      <alignment horizontal="center"/>
    </xf>
    <xf numFmtId="164" fontId="0" fillId="0" borderId="16" xfId="0" applyNumberFormat="1" applyFont="1" applyBorder="1" applyAlignment="1">
      <alignment/>
    </xf>
    <xf numFmtId="41" fontId="42" fillId="0" borderId="16" xfId="0" applyNumberFormat="1" applyFont="1" applyBorder="1" applyAlignment="1">
      <alignment/>
    </xf>
    <xf numFmtId="41" fontId="0" fillId="0" borderId="18" xfId="0" applyNumberFormat="1" applyFont="1" applyBorder="1" applyAlignment="1">
      <alignment horizontal="center"/>
    </xf>
    <xf numFmtId="37" fontId="0" fillId="0" borderId="18" xfId="0" applyNumberFormat="1" applyFont="1" applyBorder="1" applyAlignment="1">
      <alignment horizontal="center"/>
    </xf>
    <xf numFmtId="42" fontId="20" fillId="0" borderId="15" xfId="0" applyNumberFormat="1" applyFont="1" applyBorder="1" applyAlignment="1">
      <alignment/>
    </xf>
    <xf numFmtId="41" fontId="20" fillId="0" borderId="16" xfId="0" applyNumberFormat="1" applyFont="1" applyBorder="1" applyAlignment="1">
      <alignment/>
    </xf>
    <xf numFmtId="42" fontId="20" fillId="0" borderId="16" xfId="0" applyNumberFormat="1" applyFont="1" applyBorder="1" applyAlignment="1">
      <alignment/>
    </xf>
    <xf numFmtId="41" fontId="20" fillId="0" borderId="17" xfId="0" applyNumberFormat="1" applyFont="1" applyBorder="1" applyAlignment="1">
      <alignment/>
    </xf>
    <xf numFmtId="1" fontId="20" fillId="0" borderId="18" xfId="0" applyNumberFormat="1" applyFont="1" applyBorder="1" applyAlignment="1">
      <alignment horizontal="center"/>
    </xf>
    <xf numFmtId="42" fontId="18" fillId="0" borderId="16" xfId="0" applyNumberFormat="1" applyFont="1" applyBorder="1" applyAlignment="1">
      <alignment/>
    </xf>
    <xf numFmtId="42" fontId="18" fillId="0" borderId="16" xfId="45" applyNumberFormat="1" applyFont="1" applyBorder="1" applyAlignment="1">
      <alignment/>
    </xf>
    <xf numFmtId="10" fontId="18" fillId="0" borderId="17" xfId="0" applyNumberFormat="1" applyFont="1" applyBorder="1" applyAlignment="1">
      <alignment/>
    </xf>
    <xf numFmtId="42" fontId="18" fillId="0" borderId="15" xfId="0" applyNumberFormat="1" applyFont="1" applyBorder="1" applyAlignment="1">
      <alignment/>
    </xf>
    <xf numFmtId="41" fontId="18" fillId="0" borderId="16" xfId="0" applyNumberFormat="1" applyFont="1" applyBorder="1" applyAlignment="1">
      <alignment/>
    </xf>
    <xf numFmtId="41" fontId="18" fillId="0" borderId="17" xfId="0" applyNumberFormat="1" applyFont="1" applyBorder="1" applyAlignment="1">
      <alignment/>
    </xf>
    <xf numFmtId="41" fontId="20" fillId="0" borderId="18" xfId="0" applyNumberFormat="1" applyFont="1" applyBorder="1" applyAlignment="1">
      <alignment horizontal="center"/>
    </xf>
    <xf numFmtId="3" fontId="18" fillId="0" borderId="19" xfId="0" applyNumberFormat="1" applyFont="1" applyBorder="1" applyAlignment="1">
      <alignment/>
    </xf>
    <xf numFmtId="42" fontId="23" fillId="0" borderId="15" xfId="0" applyNumberFormat="1" applyFont="1" applyBorder="1" applyAlignment="1">
      <alignment/>
    </xf>
    <xf numFmtId="41" fontId="23" fillId="0" borderId="16" xfId="0" applyNumberFormat="1" applyFont="1" applyBorder="1" applyAlignment="1">
      <alignment/>
    </xf>
    <xf numFmtId="42" fontId="23" fillId="0" borderId="16" xfId="0" applyNumberFormat="1" applyFont="1" applyBorder="1" applyAlignment="1">
      <alignment/>
    </xf>
    <xf numFmtId="1" fontId="23" fillId="0" borderId="18" xfId="0" applyNumberFormat="1" applyFont="1" applyBorder="1" applyAlignment="1">
      <alignment horizontal="center"/>
    </xf>
    <xf numFmtId="41" fontId="23" fillId="0" borderId="17" xfId="0" applyNumberFormat="1" applyFont="1" applyBorder="1" applyAlignment="1">
      <alignment/>
    </xf>
    <xf numFmtId="41" fontId="23" fillId="0" borderId="18" xfId="0" applyNumberFormat="1" applyFont="1" applyBorder="1" applyAlignment="1">
      <alignment horizontal="center"/>
    </xf>
    <xf numFmtId="3" fontId="19" fillId="0" borderId="19" xfId="0" applyNumberFormat="1" applyFont="1" applyBorder="1" applyAlignment="1">
      <alignment/>
    </xf>
    <xf numFmtId="165" fontId="20" fillId="0" borderId="18" xfId="0" applyNumberFormat="1" applyFont="1" applyBorder="1" applyAlignment="1">
      <alignment horizontal="center"/>
    </xf>
    <xf numFmtId="10" fontId="20" fillId="0" borderId="18" xfId="0" applyNumberFormat="1" applyFont="1" applyBorder="1" applyAlignment="1">
      <alignment horizontal="center"/>
    </xf>
    <xf numFmtId="41" fontId="40" fillId="0" borderId="0" xfId="0" applyNumberFormat="1" applyFont="1" applyAlignment="1">
      <alignment/>
    </xf>
    <xf numFmtId="164" fontId="23" fillId="0" borderId="18" xfId="0" applyNumberFormat="1" applyFont="1" applyBorder="1" applyAlignment="1">
      <alignment horizontal="center"/>
    </xf>
    <xf numFmtId="10" fontId="23" fillId="0" borderId="20" xfId="0" applyNumberFormat="1" applyFont="1" applyBorder="1" applyAlignment="1">
      <alignment/>
    </xf>
    <xf numFmtId="1" fontId="23" fillId="0" borderId="21" xfId="0" applyNumberFormat="1" applyFont="1" applyBorder="1" applyAlignment="1">
      <alignment horizontal="center"/>
    </xf>
    <xf numFmtId="10" fontId="40" fillId="0" borderId="16" xfId="0" applyNumberFormat="1" applyFont="1" applyBorder="1" applyAlignment="1">
      <alignment/>
    </xf>
    <xf numFmtId="10" fontId="19" fillId="0" borderId="16" xfId="0" applyNumberFormat="1" applyFont="1" applyBorder="1" applyAlignment="1">
      <alignment/>
    </xf>
    <xf numFmtId="41" fontId="43" fillId="0" borderId="16" xfId="0" applyNumberFormat="1" applyFont="1" applyBorder="1" applyAlignment="1">
      <alignment/>
    </xf>
    <xf numFmtId="0" fontId="19" fillId="0" borderId="19" xfId="0" applyFont="1" applyBorder="1" applyAlignment="1">
      <alignment horizontal="center"/>
    </xf>
    <xf numFmtId="10" fontId="40" fillId="0" borderId="22" xfId="0" applyNumberFormat="1" applyFont="1" applyBorder="1" applyAlignment="1">
      <alignment/>
    </xf>
    <xf numFmtId="41" fontId="40" fillId="0" borderId="23" xfId="0" applyNumberFormat="1" applyFont="1" applyBorder="1" applyAlignment="1">
      <alignment/>
    </xf>
    <xf numFmtId="42" fontId="40" fillId="0" borderId="23" xfId="0" applyNumberFormat="1" applyFont="1" applyBorder="1" applyAlignment="1">
      <alignment/>
    </xf>
    <xf numFmtId="10" fontId="40" fillId="0" borderId="23" xfId="0" applyNumberFormat="1" applyFont="1" applyBorder="1" applyAlignment="1">
      <alignment/>
    </xf>
    <xf numFmtId="41" fontId="40" fillId="0" borderId="24" xfId="0" applyNumberFormat="1" applyFont="1" applyBorder="1" applyAlignment="1">
      <alignment/>
    </xf>
    <xf numFmtId="1" fontId="23" fillId="0" borderId="25" xfId="0" applyNumberFormat="1" applyFont="1" applyBorder="1" applyAlignment="1">
      <alignment horizontal="center"/>
    </xf>
    <xf numFmtId="42" fontId="23" fillId="0" borderId="23" xfId="0" applyNumberFormat="1" applyFont="1" applyBorder="1" applyAlignment="1">
      <alignment/>
    </xf>
    <xf numFmtId="42" fontId="19" fillId="0" borderId="23" xfId="45" applyNumberFormat="1" applyFont="1" applyBorder="1" applyAlignment="1">
      <alignment/>
    </xf>
    <xf numFmtId="0" fontId="19" fillId="0" borderId="23" xfId="0" applyFont="1" applyBorder="1" applyAlignment="1">
      <alignment/>
    </xf>
    <xf numFmtId="0" fontId="19" fillId="0" borderId="24" xfId="0" applyFont="1" applyBorder="1" applyAlignment="1">
      <alignment/>
    </xf>
    <xf numFmtId="0" fontId="40" fillId="0" borderId="26" xfId="0" applyFont="1" applyBorder="1" applyAlignment="1">
      <alignment/>
    </xf>
    <xf numFmtId="42" fontId="23" fillId="0" borderId="27" xfId="44" applyNumberFormat="1" applyFont="1" applyBorder="1" applyAlignment="1">
      <alignment horizontal="center"/>
      <protection/>
    </xf>
    <xf numFmtId="10" fontId="23" fillId="0" borderId="16" xfId="0" applyNumberFormat="1" applyFont="1" applyBorder="1" applyAlignment="1">
      <alignment horizontal="center"/>
    </xf>
    <xf numFmtId="41" fontId="23" fillId="0" borderId="28" xfId="44" applyNumberFormat="1" applyFont="1" applyBorder="1" applyAlignment="1">
      <alignment horizontal="center"/>
      <protection/>
    </xf>
    <xf numFmtId="41" fontId="40" fillId="0" borderId="28" xfId="44" applyNumberFormat="1" applyFont="1" applyBorder="1" applyAlignment="1">
      <alignment horizontal="center"/>
      <protection/>
    </xf>
    <xf numFmtId="42" fontId="23" fillId="0" borderId="28" xfId="44" applyNumberFormat="1" applyFont="1" applyBorder="1" applyAlignment="1">
      <alignment horizontal="center"/>
      <protection/>
    </xf>
    <xf numFmtId="41" fontId="40" fillId="0" borderId="29" xfId="44" applyNumberFormat="1" applyFont="1" applyBorder="1" applyAlignment="1">
      <alignment horizontal="center"/>
      <protection/>
    </xf>
    <xf numFmtId="1" fontId="23" fillId="0" borderId="30" xfId="0" applyNumberFormat="1" applyFont="1" applyBorder="1" applyAlignment="1">
      <alignment horizontal="center"/>
    </xf>
    <xf numFmtId="42" fontId="23" fillId="0" borderId="28" xfId="0" applyNumberFormat="1" applyFont="1" applyBorder="1" applyAlignment="1">
      <alignment/>
    </xf>
    <xf numFmtId="42" fontId="23" fillId="0" borderId="28" xfId="45" applyNumberFormat="1" applyFont="1" applyBorder="1" applyAlignment="1">
      <alignment/>
    </xf>
    <xf numFmtId="10" fontId="23" fillId="0" borderId="28" xfId="0" applyNumberFormat="1" applyFont="1" applyBorder="1" applyAlignment="1">
      <alignment/>
    </xf>
    <xf numFmtId="41" fontId="23" fillId="0" borderId="29" xfId="0" applyNumberFormat="1" applyFont="1" applyBorder="1" applyAlignment="1">
      <alignment/>
    </xf>
    <xf numFmtId="1" fontId="23" fillId="0" borderId="31" xfId="0" applyNumberFormat="1" applyFont="1" applyBorder="1" applyAlignment="1">
      <alignment horizontal="center"/>
    </xf>
    <xf numFmtId="42" fontId="40" fillId="0" borderId="28" xfId="0" applyNumberFormat="1" applyFont="1" applyBorder="1" applyAlignment="1">
      <alignment/>
    </xf>
    <xf numFmtId="10" fontId="40" fillId="0" borderId="28" xfId="0" applyNumberFormat="1" applyFont="1" applyBorder="1" applyAlignment="1">
      <alignment/>
    </xf>
    <xf numFmtId="41" fontId="40" fillId="0" borderId="28" xfId="0" applyNumberFormat="1" applyFont="1" applyBorder="1" applyAlignment="1">
      <alignment/>
    </xf>
    <xf numFmtId="0" fontId="40" fillId="0" borderId="32" xfId="0" applyFont="1" applyBorder="1" applyAlignment="1">
      <alignment/>
    </xf>
    <xf numFmtId="42" fontId="23" fillId="0" borderId="15" xfId="44" applyNumberFormat="1" applyFont="1" applyBorder="1" applyAlignment="1">
      <alignment horizontal="center"/>
      <protection/>
    </xf>
    <xf numFmtId="41" fontId="23" fillId="0" borderId="16" xfId="44" applyNumberFormat="1" applyFont="1" applyBorder="1" applyAlignment="1">
      <alignment horizontal="center"/>
      <protection/>
    </xf>
    <xf numFmtId="42" fontId="23" fillId="0" borderId="16" xfId="44" applyNumberFormat="1" applyFont="1" applyBorder="1" applyAlignment="1">
      <alignment horizontal="center"/>
      <protection/>
    </xf>
    <xf numFmtId="41" fontId="23" fillId="0" borderId="17" xfId="44" applyNumberFormat="1" applyFont="1" applyBorder="1" applyAlignment="1">
      <alignment horizontal="center"/>
      <protection/>
    </xf>
    <xf numFmtId="42" fontId="23" fillId="0" borderId="16" xfId="0" applyNumberFormat="1" applyFont="1" applyBorder="1" applyAlignment="1">
      <alignment horizontal="center"/>
    </xf>
    <xf numFmtId="42" fontId="23" fillId="0" borderId="16" xfId="45" applyNumberFormat="1" applyFont="1" applyBorder="1" applyAlignment="1">
      <alignment horizontal="center"/>
    </xf>
    <xf numFmtId="41" fontId="23" fillId="0" borderId="17" xfId="0" applyNumberFormat="1" applyFont="1" applyBorder="1" applyAlignment="1">
      <alignment horizontal="center"/>
    </xf>
    <xf numFmtId="10" fontId="23" fillId="0" borderId="23" xfId="0" applyNumberFormat="1" applyFont="1" applyBorder="1" applyAlignment="1">
      <alignment horizontal="center"/>
    </xf>
    <xf numFmtId="41" fontId="23" fillId="0" borderId="16" xfId="0" applyNumberFormat="1" applyFont="1" applyBorder="1" applyAlignment="1">
      <alignment horizontal="center"/>
    </xf>
    <xf numFmtId="0" fontId="23" fillId="0" borderId="33" xfId="0" applyFont="1" applyBorder="1" applyAlignment="1">
      <alignment horizontal="center"/>
    </xf>
    <xf numFmtId="42" fontId="23" fillId="0" borderId="22" xfId="44" applyNumberFormat="1" applyFont="1" applyBorder="1" applyAlignment="1">
      <alignment horizontal="centerContinuous"/>
      <protection/>
    </xf>
    <xf numFmtId="41" fontId="23" fillId="0" borderId="23" xfId="44" applyNumberFormat="1" applyFont="1" applyBorder="1" applyAlignment="1">
      <alignment horizontal="centerContinuous"/>
      <protection/>
    </xf>
    <xf numFmtId="42" fontId="23" fillId="0" borderId="23" xfId="44" applyNumberFormat="1" applyFont="1" applyBorder="1" applyAlignment="1">
      <alignment horizontal="centerContinuous"/>
      <protection/>
    </xf>
    <xf numFmtId="41" fontId="23" fillId="0" borderId="24" xfId="44" applyNumberFormat="1" applyFont="1" applyBorder="1" applyAlignment="1">
      <alignment horizontal="centerContinuous"/>
      <protection/>
    </xf>
    <xf numFmtId="10" fontId="23" fillId="0" borderId="0" xfId="0" applyNumberFormat="1" applyFont="1" applyBorder="1" applyAlignment="1">
      <alignment horizontal="centerContinuous"/>
    </xf>
    <xf numFmtId="0" fontId="23" fillId="0" borderId="0" xfId="0" applyFont="1" applyBorder="1" applyAlignment="1">
      <alignment/>
    </xf>
    <xf numFmtId="42" fontId="23" fillId="0" borderId="34" xfId="44" applyNumberFormat="1" applyFont="1" applyBorder="1" applyAlignment="1">
      <alignment horizontal="centerContinuous"/>
      <protection/>
    </xf>
    <xf numFmtId="41" fontId="23" fillId="0" borderId="35" xfId="0" applyNumberFormat="1" applyFont="1" applyBorder="1" applyAlignment="1">
      <alignment horizontal="centerContinuous"/>
    </xf>
    <xf numFmtId="41" fontId="23" fillId="0" borderId="35" xfId="44" applyNumberFormat="1" applyFont="1" applyBorder="1" applyAlignment="1">
      <alignment horizontal="centerContinuous"/>
      <protection/>
    </xf>
    <xf numFmtId="42" fontId="23" fillId="0" borderId="36" xfId="0" applyNumberFormat="1" applyFont="1" applyBorder="1" applyAlignment="1">
      <alignment horizontal="centerContinuous"/>
    </xf>
    <xf numFmtId="41" fontId="23" fillId="0" borderId="37" xfId="44" applyNumberFormat="1" applyFont="1" applyBorder="1" applyAlignment="1">
      <alignment horizontal="centerContinuous"/>
      <protection/>
    </xf>
    <xf numFmtId="41" fontId="23" fillId="0" borderId="38" xfId="44" applyNumberFormat="1" applyFont="1" applyBorder="1" applyAlignment="1">
      <alignment horizontal="centerContinuous"/>
      <protection/>
    </xf>
    <xf numFmtId="42" fontId="23" fillId="0" borderId="36" xfId="44" applyNumberFormat="1" applyFont="1" applyBorder="1" applyAlignment="1">
      <alignment horizontal="centerContinuous"/>
      <protection/>
    </xf>
    <xf numFmtId="42" fontId="23" fillId="0" borderId="35" xfId="0" applyNumberFormat="1" applyFont="1" applyBorder="1" applyAlignment="1">
      <alignment horizontal="centerContinuous"/>
    </xf>
    <xf numFmtId="42" fontId="23" fillId="0" borderId="23" xfId="0" applyNumberFormat="1" applyFont="1" applyBorder="1" applyAlignment="1">
      <alignment horizontal="center"/>
    </xf>
    <xf numFmtId="42" fontId="23" fillId="0" borderId="23" xfId="45" applyNumberFormat="1" applyFont="1" applyBorder="1" applyAlignment="1">
      <alignment/>
    </xf>
    <xf numFmtId="41" fontId="23" fillId="0" borderId="24" xfId="0" applyNumberFormat="1" applyFont="1" applyBorder="1" applyAlignment="1">
      <alignment/>
    </xf>
    <xf numFmtId="1" fontId="23" fillId="0" borderId="39" xfId="0" applyNumberFormat="1" applyFont="1" applyBorder="1" applyAlignment="1">
      <alignment horizontal="center"/>
    </xf>
    <xf numFmtId="10" fontId="23" fillId="0" borderId="35" xfId="0" applyNumberFormat="1" applyFont="1" applyBorder="1" applyAlignment="1">
      <alignment horizontal="centerContinuous"/>
    </xf>
    <xf numFmtId="41" fontId="23" fillId="0" borderId="23" xfId="0" applyNumberFormat="1" applyFont="1" applyBorder="1" applyAlignment="1">
      <alignment horizontal="centerContinuous"/>
    </xf>
    <xf numFmtId="42" fontId="23" fillId="0" borderId="40" xfId="0" applyNumberFormat="1" applyFont="1" applyBorder="1" applyAlignment="1">
      <alignment horizontal="centerContinuous"/>
    </xf>
    <xf numFmtId="41" fontId="23" fillId="0" borderId="41" xfId="0" applyNumberFormat="1" applyFont="1" applyBorder="1" applyAlignment="1">
      <alignment horizontal="centerContinuous"/>
    </xf>
    <xf numFmtId="42" fontId="23" fillId="0" borderId="41" xfId="0" applyNumberFormat="1" applyFont="1" applyBorder="1" applyAlignment="1">
      <alignment horizontal="centerContinuous"/>
    </xf>
    <xf numFmtId="41" fontId="23" fillId="0" borderId="41" xfId="44" applyNumberFormat="1" applyFont="1" applyBorder="1" applyAlignment="1">
      <alignment horizontal="centerContinuous"/>
      <protection/>
    </xf>
    <xf numFmtId="1" fontId="23" fillId="0" borderId="42" xfId="0" applyNumberFormat="1" applyFont="1" applyBorder="1" applyAlignment="1">
      <alignment horizontal="centerContinuous"/>
    </xf>
    <xf numFmtId="42" fontId="23" fillId="0" borderId="41" xfId="45" applyNumberFormat="1" applyFont="1" applyBorder="1" applyAlignment="1">
      <alignment horizontal="centerContinuous"/>
    </xf>
    <xf numFmtId="10" fontId="23" fillId="0" borderId="41" xfId="0" applyNumberFormat="1" applyFont="1" applyBorder="1" applyAlignment="1">
      <alignment horizontal="centerContinuous"/>
    </xf>
    <xf numFmtId="41" fontId="23" fillId="0" borderId="43" xfId="0" applyNumberFormat="1" applyFont="1" applyBorder="1" applyAlignment="1">
      <alignment horizontal="centerContinuous"/>
    </xf>
    <xf numFmtId="1" fontId="23" fillId="0" borderId="0" xfId="0" applyNumberFormat="1" applyFont="1" applyBorder="1" applyAlignment="1">
      <alignment horizontal="center"/>
    </xf>
    <xf numFmtId="42" fontId="23" fillId="0" borderId="0" xfId="0" applyNumberFormat="1" applyFont="1" applyBorder="1" applyAlignment="1">
      <alignment horizontal="centerContinuous"/>
    </xf>
    <xf numFmtId="41" fontId="23" fillId="0" borderId="0" xfId="0" applyNumberFormat="1" applyFont="1" applyBorder="1" applyAlignment="1">
      <alignment horizontal="centerContinuous"/>
    </xf>
    <xf numFmtId="0" fontId="23" fillId="0" borderId="19" xfId="0" applyFont="1" applyBorder="1" applyAlignment="1">
      <alignment/>
    </xf>
    <xf numFmtId="42" fontId="20" fillId="0" borderId="44" xfId="44" applyNumberFormat="1" applyFont="1" applyBorder="1" applyAlignment="1">
      <alignment horizontal="centerContinuous"/>
      <protection/>
    </xf>
    <xf numFmtId="41" fontId="20" fillId="0" borderId="45" xfId="44" applyNumberFormat="1" applyFont="1" applyBorder="1" applyAlignment="1">
      <alignment horizontal="centerContinuous"/>
      <protection/>
    </xf>
    <xf numFmtId="41" fontId="0" fillId="0" borderId="45" xfId="0" applyNumberFormat="1" applyFont="1" applyBorder="1" applyAlignment="1">
      <alignment horizontal="centerContinuous"/>
    </xf>
    <xf numFmtId="42" fontId="20" fillId="0" borderId="45" xfId="44" applyNumberFormat="1" applyFont="1" applyBorder="1" applyAlignment="1">
      <alignment horizontal="centerContinuous"/>
      <protection/>
    </xf>
    <xf numFmtId="41" fontId="0" fillId="0" borderId="45" xfId="0" applyNumberFormat="1" applyFont="1" applyBorder="1" applyAlignment="1">
      <alignment/>
    </xf>
    <xf numFmtId="1" fontId="20" fillId="0" borderId="46" xfId="0" applyNumberFormat="1" applyFont="1" applyBorder="1" applyAlignment="1">
      <alignment horizontal="center"/>
    </xf>
    <xf numFmtId="42" fontId="20" fillId="0" borderId="45" xfId="0" applyNumberFormat="1" applyFont="1" applyBorder="1" applyAlignment="1">
      <alignment/>
    </xf>
    <xf numFmtId="42" fontId="18" fillId="0" borderId="45" xfId="45" applyNumberFormat="1" applyFont="1" applyBorder="1" applyAlignment="1">
      <alignment/>
    </xf>
    <xf numFmtId="10" fontId="18" fillId="0" borderId="45" xfId="0" applyNumberFormat="1" applyFont="1" applyBorder="1" applyAlignment="1">
      <alignment/>
    </xf>
    <xf numFmtId="41" fontId="18" fillId="0" borderId="47" xfId="0" applyNumberFormat="1" applyFont="1" applyBorder="1" applyAlignment="1">
      <alignment/>
    </xf>
    <xf numFmtId="1" fontId="20" fillId="0" borderId="45" xfId="0" applyNumberFormat="1" applyFont="1" applyBorder="1" applyAlignment="1">
      <alignment horizontal="center"/>
    </xf>
    <xf numFmtId="42" fontId="0" fillId="0" borderId="45" xfId="0" applyNumberFormat="1" applyFont="1" applyBorder="1" applyAlignment="1">
      <alignment/>
    </xf>
    <xf numFmtId="10" fontId="0" fillId="0" borderId="45" xfId="0" applyNumberFormat="1" applyFont="1" applyBorder="1" applyAlignment="1">
      <alignment/>
    </xf>
    <xf numFmtId="0" fontId="0" fillId="0" borderId="48" xfId="0" applyFont="1" applyBorder="1" applyAlignment="1">
      <alignment/>
    </xf>
    <xf numFmtId="42" fontId="0" fillId="0" borderId="0" xfId="0" applyNumberFormat="1" applyFont="1" applyBorder="1" applyAlignment="1">
      <alignment/>
    </xf>
    <xf numFmtId="41" fontId="0" fillId="0" borderId="0" xfId="0" applyNumberFormat="1" applyFont="1" applyBorder="1" applyAlignment="1">
      <alignment/>
    </xf>
    <xf numFmtId="1" fontId="20" fillId="0" borderId="0" xfId="0" applyNumberFormat="1" applyFont="1" applyBorder="1" applyAlignment="1">
      <alignment horizontal="center"/>
    </xf>
    <xf numFmtId="42" fontId="20" fillId="0" borderId="0" xfId="0" applyNumberFormat="1" applyFont="1" applyBorder="1" applyAlignment="1">
      <alignment/>
    </xf>
    <xf numFmtId="42" fontId="18" fillId="0" borderId="0" xfId="45" applyNumberFormat="1" applyFont="1" applyBorder="1" applyAlignment="1">
      <alignment/>
    </xf>
    <xf numFmtId="10" fontId="18" fillId="0" borderId="0" xfId="0" applyNumberFormat="1" applyFont="1" applyBorder="1" applyAlignment="1">
      <alignment/>
    </xf>
    <xf numFmtId="41" fontId="18" fillId="0" borderId="0" xfId="0" applyNumberFormat="1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42" fontId="41" fillId="0" borderId="0" xfId="0" applyNumberFormat="1" applyFont="1" applyBorder="1" applyAlignment="1">
      <alignment/>
    </xf>
    <xf numFmtId="41" fontId="41" fillId="0" borderId="0" xfId="0" applyNumberFormat="1" applyFont="1" applyBorder="1" applyAlignment="1">
      <alignment/>
    </xf>
    <xf numFmtId="1" fontId="41" fillId="0" borderId="0" xfId="0" applyNumberFormat="1" applyFont="1" applyBorder="1" applyAlignment="1">
      <alignment horizontal="center"/>
    </xf>
    <xf numFmtId="10" fontId="41" fillId="0" borderId="0" xfId="0" applyNumberFormat="1" applyFont="1" applyBorder="1" applyAlignment="1">
      <alignment/>
    </xf>
    <xf numFmtId="42" fontId="44" fillId="0" borderId="0" xfId="45" applyNumberFormat="1" applyFont="1" applyBorder="1" applyAlignment="1">
      <alignment/>
    </xf>
    <xf numFmtId="10" fontId="44" fillId="0" borderId="0" xfId="0" applyNumberFormat="1" applyFont="1" applyBorder="1" applyAlignment="1">
      <alignment/>
    </xf>
    <xf numFmtId="41" fontId="44" fillId="0" borderId="0" xfId="0" applyNumberFormat="1" applyFont="1" applyBorder="1" applyAlignment="1">
      <alignment/>
    </xf>
    <xf numFmtId="10" fontId="41" fillId="0" borderId="0" xfId="0" applyNumberFormat="1" applyFont="1" applyBorder="1" applyAlignment="1">
      <alignment horizontal="center"/>
    </xf>
    <xf numFmtId="0" fontId="20" fillId="0" borderId="0" xfId="0" applyFont="1" applyAlignment="1">
      <alignment/>
    </xf>
    <xf numFmtId="42" fontId="41" fillId="0" borderId="0" xfId="0" applyNumberFormat="1" applyFont="1" applyAlignment="1">
      <alignment/>
    </xf>
    <xf numFmtId="42" fontId="44" fillId="0" borderId="0" xfId="45" applyNumberFormat="1" applyFont="1" applyAlignment="1">
      <alignment/>
    </xf>
    <xf numFmtId="0" fontId="44" fillId="0" borderId="0" xfId="0" applyFont="1" applyAlignment="1">
      <alignment/>
    </xf>
    <xf numFmtId="41" fontId="44" fillId="0" borderId="0" xfId="0" applyNumberFormat="1" applyFont="1" applyAlignment="1">
      <alignment/>
    </xf>
    <xf numFmtId="0" fontId="41" fillId="0" borderId="0" xfId="0" applyFont="1" applyAlignment="1">
      <alignment horizontal="center"/>
    </xf>
    <xf numFmtId="10" fontId="41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7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2.7109375" style="1" customWidth="1"/>
    <col min="2" max="2" width="35.7109375" style="1" customWidth="1"/>
    <col min="3" max="3" width="10.7109375" style="1" customWidth="1"/>
    <col min="4" max="4" width="8.28125" style="1" customWidth="1"/>
    <col min="5" max="5" width="8.7109375" style="1" customWidth="1"/>
    <col min="6" max="6" width="9.7109375" style="1" customWidth="1"/>
    <col min="7" max="7" width="15.57421875" style="2" customWidth="1"/>
    <col min="8" max="8" width="12.8515625" style="1" customWidth="1"/>
    <col min="9" max="9" width="11.57421875" style="1" customWidth="1"/>
    <col min="10" max="10" width="10.8515625" style="1" customWidth="1"/>
    <col min="11" max="11" width="15.421875" style="3" customWidth="1"/>
    <col min="12" max="12" width="13.8515625" style="2" customWidth="1"/>
    <col min="13" max="13" width="9.421875" style="1" customWidth="1"/>
    <col min="14" max="14" width="10.57421875" style="1" customWidth="1"/>
    <col min="15" max="15" width="8.140625" style="1" customWidth="1"/>
    <col min="16" max="16" width="7.28125" style="1" customWidth="1"/>
    <col min="17" max="17" width="14.28125" style="2" customWidth="1"/>
    <col min="18" max="18" width="10.57421875" style="1" customWidth="1"/>
    <col min="19" max="19" width="6.57421875" style="1" customWidth="1"/>
    <col min="20" max="20" width="13.140625" style="2" customWidth="1"/>
    <col min="21" max="21" width="10.57421875" style="1" customWidth="1"/>
    <col min="22" max="22" width="6.57421875" style="1" customWidth="1"/>
    <col min="23" max="23" width="11.8515625" style="2" customWidth="1"/>
    <col min="24" max="24" width="10.57421875" style="1" bestFit="1" customWidth="1"/>
    <col min="25" max="25" width="7.28125" style="1" customWidth="1"/>
    <col min="26" max="26" width="14.00390625" style="1" customWidth="1"/>
    <col min="27" max="27" width="14.28125" style="2" bestFit="1" customWidth="1"/>
    <col min="28" max="35" width="9.140625" style="1" customWidth="1"/>
    <col min="36" max="36" width="10.57421875" style="1" bestFit="1" customWidth="1"/>
    <col min="37" max="16384" width="9.140625" style="1" customWidth="1"/>
  </cols>
  <sheetData>
    <row r="1" spans="2:27" s="165" customFormat="1" ht="15">
      <c r="B1" s="10" t="s">
        <v>68</v>
      </c>
      <c r="F1" s="181"/>
      <c r="G1" s="176"/>
      <c r="H1" s="180"/>
      <c r="I1" s="179"/>
      <c r="J1" s="178"/>
      <c r="K1" s="177"/>
      <c r="L1" s="176"/>
      <c r="Q1" s="176"/>
      <c r="S1" s="176"/>
      <c r="T1" s="176"/>
      <c r="V1" s="176"/>
      <c r="W1" s="176"/>
      <c r="Y1" s="176"/>
      <c r="AA1" s="176"/>
    </row>
    <row r="2" spans="2:28" s="165" customFormat="1" ht="15">
      <c r="B2" s="175" t="s">
        <v>67</v>
      </c>
      <c r="C2" s="168"/>
      <c r="D2" s="168"/>
      <c r="E2" s="170"/>
      <c r="F2" s="170"/>
      <c r="G2" s="167"/>
      <c r="H2" s="174"/>
      <c r="I2" s="173"/>
      <c r="J2" s="172"/>
      <c r="K2" s="171"/>
      <c r="L2" s="170"/>
      <c r="M2" s="169"/>
      <c r="O2" s="168"/>
      <c r="P2" s="168"/>
      <c r="Q2" s="167"/>
      <c r="R2" s="168"/>
      <c r="S2" s="168"/>
      <c r="T2" s="167"/>
      <c r="U2" s="168"/>
      <c r="V2" s="168"/>
      <c r="W2" s="167"/>
      <c r="X2" s="168"/>
      <c r="Y2" s="168"/>
      <c r="Z2" s="168"/>
      <c r="AA2" s="167"/>
      <c r="AB2" s="166"/>
    </row>
    <row r="3" spans="2:28" ht="15.75" thickBot="1">
      <c r="B3" s="5"/>
      <c r="C3" s="159"/>
      <c r="D3" s="159"/>
      <c r="E3" s="4"/>
      <c r="F3" s="4"/>
      <c r="G3" s="158"/>
      <c r="H3" s="160"/>
      <c r="I3" s="164"/>
      <c r="J3" s="163"/>
      <c r="K3" s="162"/>
      <c r="L3" s="161"/>
      <c r="M3" s="160"/>
      <c r="N3" s="159"/>
      <c r="O3" s="159"/>
      <c r="P3" s="159"/>
      <c r="Q3" s="158"/>
      <c r="R3" s="159"/>
      <c r="S3" s="159"/>
      <c r="T3" s="158"/>
      <c r="U3" s="159"/>
      <c r="V3" s="159"/>
      <c r="W3" s="158"/>
      <c r="X3" s="159"/>
      <c r="Y3" s="159"/>
      <c r="Z3" s="159"/>
      <c r="AA3" s="158"/>
      <c r="AB3" s="5"/>
    </row>
    <row r="4" spans="2:28" ht="15.75" thickTop="1">
      <c r="B4" s="157"/>
      <c r="C4" s="148"/>
      <c r="D4" s="148"/>
      <c r="E4" s="156"/>
      <c r="F4" s="156"/>
      <c r="G4" s="155"/>
      <c r="H4" s="154"/>
      <c r="I4" s="153"/>
      <c r="J4" s="152"/>
      <c r="K4" s="151"/>
      <c r="L4" s="150"/>
      <c r="M4" s="149"/>
      <c r="N4" s="148"/>
      <c r="O4" s="145"/>
      <c r="P4" s="145"/>
      <c r="Q4" s="147"/>
      <c r="R4" s="145"/>
      <c r="S4" s="145"/>
      <c r="T4" s="147"/>
      <c r="U4" s="145"/>
      <c r="V4" s="145"/>
      <c r="W4" s="147"/>
      <c r="X4" s="146"/>
      <c r="Y4" s="145"/>
      <c r="Z4" s="145"/>
      <c r="AA4" s="144"/>
      <c r="AB4" s="5"/>
    </row>
    <row r="5" spans="2:28" s="25" customFormat="1" ht="15">
      <c r="B5" s="143"/>
      <c r="C5" s="142" t="s">
        <v>66</v>
      </c>
      <c r="D5" s="142"/>
      <c r="E5" s="116"/>
      <c r="F5" s="116"/>
      <c r="G5" s="141"/>
      <c r="H5" s="140"/>
      <c r="I5" s="139" t="s">
        <v>65</v>
      </c>
      <c r="J5" s="138"/>
      <c r="K5" s="137"/>
      <c r="L5" s="134"/>
      <c r="M5" s="136"/>
      <c r="N5" s="135" t="s">
        <v>64</v>
      </c>
      <c r="O5" s="133"/>
      <c r="P5" s="133"/>
      <c r="Q5" s="134"/>
      <c r="R5" s="133"/>
      <c r="S5" s="133"/>
      <c r="T5" s="134"/>
      <c r="U5" s="133"/>
      <c r="V5" s="133"/>
      <c r="W5" s="134"/>
      <c r="X5" s="133"/>
      <c r="Y5" s="133"/>
      <c r="Z5" s="133"/>
      <c r="AA5" s="132"/>
      <c r="AB5" s="117"/>
    </row>
    <row r="6" spans="2:28" s="25" customFormat="1" ht="15">
      <c r="B6" s="34"/>
      <c r="C6" s="131"/>
      <c r="D6" s="131"/>
      <c r="E6" s="130"/>
      <c r="F6" s="130"/>
      <c r="G6" s="81"/>
      <c r="H6" s="129" t="s">
        <v>56</v>
      </c>
      <c r="I6" s="128"/>
      <c r="J6" s="109" t="s">
        <v>55</v>
      </c>
      <c r="K6" s="127"/>
      <c r="L6" s="126" t="s">
        <v>63</v>
      </c>
      <c r="M6" s="80" t="s">
        <v>63</v>
      </c>
      <c r="N6" s="120" t="s">
        <v>62</v>
      </c>
      <c r="O6" s="119"/>
      <c r="P6" s="119"/>
      <c r="Q6" s="125"/>
      <c r="R6" s="123" t="s">
        <v>61</v>
      </c>
      <c r="S6" s="122"/>
      <c r="T6" s="124"/>
      <c r="U6" s="123" t="s">
        <v>60</v>
      </c>
      <c r="V6" s="122"/>
      <c r="W6" s="121"/>
      <c r="X6" s="120" t="s">
        <v>59</v>
      </c>
      <c r="Y6" s="119"/>
      <c r="Z6" s="119"/>
      <c r="AA6" s="118"/>
      <c r="AB6" s="117"/>
    </row>
    <row r="7" spans="2:27" s="25" customFormat="1" ht="15">
      <c r="B7" s="111"/>
      <c r="C7" s="59"/>
      <c r="D7" s="110" t="s">
        <v>58</v>
      </c>
      <c r="E7" s="116" t="s">
        <v>57</v>
      </c>
      <c r="F7" s="116"/>
      <c r="G7" s="106" t="s">
        <v>56</v>
      </c>
      <c r="H7" s="70" t="s">
        <v>47</v>
      </c>
      <c r="I7" s="108"/>
      <c r="J7" s="87" t="s">
        <v>50</v>
      </c>
      <c r="K7" s="107" t="s">
        <v>56</v>
      </c>
      <c r="L7" s="106" t="s">
        <v>56</v>
      </c>
      <c r="M7" s="61" t="s">
        <v>47</v>
      </c>
      <c r="N7" s="115"/>
      <c r="O7" s="113"/>
      <c r="P7" s="109" t="s">
        <v>55</v>
      </c>
      <c r="Q7" s="114"/>
      <c r="R7" s="113"/>
      <c r="S7" s="113"/>
      <c r="T7" s="114"/>
      <c r="U7" s="113"/>
      <c r="V7" s="113"/>
      <c r="W7" s="114"/>
      <c r="X7" s="113"/>
      <c r="Y7" s="113"/>
      <c r="Z7" s="109" t="s">
        <v>55</v>
      </c>
      <c r="AA7" s="112"/>
    </row>
    <row r="8" spans="2:27" s="25" customFormat="1" ht="15">
      <c r="B8" s="111" t="s">
        <v>54</v>
      </c>
      <c r="C8" s="110" t="s">
        <v>49</v>
      </c>
      <c r="D8" s="110" t="s">
        <v>46</v>
      </c>
      <c r="E8" s="109" t="s">
        <v>53</v>
      </c>
      <c r="F8" s="109" t="s">
        <v>52</v>
      </c>
      <c r="G8" s="106" t="s">
        <v>47</v>
      </c>
      <c r="H8" s="70" t="s">
        <v>51</v>
      </c>
      <c r="I8" s="108" t="s">
        <v>46</v>
      </c>
      <c r="J8" s="87" t="s">
        <v>46</v>
      </c>
      <c r="K8" s="107" t="s">
        <v>47</v>
      </c>
      <c r="L8" s="106" t="s">
        <v>47</v>
      </c>
      <c r="M8" s="61" t="s">
        <v>51</v>
      </c>
      <c r="N8" s="105" t="s">
        <v>49</v>
      </c>
      <c r="O8" s="103" t="s">
        <v>46</v>
      </c>
      <c r="P8" s="87" t="s">
        <v>50</v>
      </c>
      <c r="Q8" s="104" t="s">
        <v>47</v>
      </c>
      <c r="R8" s="103" t="s">
        <v>49</v>
      </c>
      <c r="S8" s="103" t="s">
        <v>46</v>
      </c>
      <c r="T8" s="104" t="s">
        <v>47</v>
      </c>
      <c r="U8" s="103" t="s">
        <v>49</v>
      </c>
      <c r="V8" s="103" t="s">
        <v>46</v>
      </c>
      <c r="W8" s="104" t="s">
        <v>47</v>
      </c>
      <c r="X8" s="103" t="s">
        <v>49</v>
      </c>
      <c r="Y8" s="103" t="s">
        <v>46</v>
      </c>
      <c r="Z8" s="87" t="s">
        <v>48</v>
      </c>
      <c r="AA8" s="102" t="s">
        <v>47</v>
      </c>
    </row>
    <row r="9" spans="2:27" s="25" customFormat="1" ht="15">
      <c r="B9" s="101"/>
      <c r="C9" s="100"/>
      <c r="D9" s="100"/>
      <c r="E9" s="99"/>
      <c r="F9" s="99"/>
      <c r="G9" s="98"/>
      <c r="H9" s="97"/>
      <c r="I9" s="96"/>
      <c r="J9" s="95"/>
      <c r="K9" s="94"/>
      <c r="L9" s="93"/>
      <c r="M9" s="92"/>
      <c r="N9" s="91"/>
      <c r="O9" s="88"/>
      <c r="P9" s="87" t="s">
        <v>46</v>
      </c>
      <c r="Q9" s="90"/>
      <c r="R9" s="89"/>
      <c r="S9" s="88"/>
      <c r="T9" s="90"/>
      <c r="U9" s="89"/>
      <c r="V9" s="88"/>
      <c r="W9" s="90"/>
      <c r="X9" s="89"/>
      <c r="Y9" s="88"/>
      <c r="Z9" s="87" t="s">
        <v>45</v>
      </c>
      <c r="AA9" s="86"/>
    </row>
    <row r="10" spans="2:27" s="25" customFormat="1" ht="15">
      <c r="B10" s="85"/>
      <c r="C10" s="76"/>
      <c r="D10" s="76"/>
      <c r="E10" s="78"/>
      <c r="F10" s="78"/>
      <c r="G10" s="77"/>
      <c r="H10" s="80"/>
      <c r="I10" s="84"/>
      <c r="J10" s="83"/>
      <c r="K10" s="82"/>
      <c r="L10" s="81"/>
      <c r="M10" s="80"/>
      <c r="N10" s="79"/>
      <c r="O10" s="78"/>
      <c r="P10" s="76"/>
      <c r="Q10" s="77"/>
      <c r="R10" s="76"/>
      <c r="S10" s="76"/>
      <c r="T10" s="77"/>
      <c r="U10" s="76"/>
      <c r="V10" s="76"/>
      <c r="W10" s="77"/>
      <c r="X10" s="76"/>
      <c r="Y10" s="76"/>
      <c r="Z10" s="76"/>
      <c r="AA10" s="75"/>
    </row>
    <row r="11" spans="1:27" s="25" customFormat="1" ht="15">
      <c r="A11" s="1"/>
      <c r="B11" s="74" t="s">
        <v>44</v>
      </c>
      <c r="C11" s="28">
        <f>(C20+C25)</f>
        <v>10910</v>
      </c>
      <c r="D11" s="28">
        <f>(D20+D25)</f>
        <v>17918</v>
      </c>
      <c r="E11" s="27">
        <f>(D11/D$11)</f>
        <v>1</v>
      </c>
      <c r="F11" s="73"/>
      <c r="G11" s="29">
        <f>(G20+G25)</f>
        <v>2811224556</v>
      </c>
      <c r="H11" s="40"/>
      <c r="I11" s="30">
        <f>(I20+I25)</f>
        <v>10667</v>
      </c>
      <c r="J11" s="27">
        <f>(I11/D11)</f>
        <v>0.5953231387431633</v>
      </c>
      <c r="K11" s="29">
        <f>(K20+K25)</f>
        <v>2141125638</v>
      </c>
      <c r="L11" s="29">
        <f>(K11/I11)</f>
        <v>200724.2559295022</v>
      </c>
      <c r="M11" s="40"/>
      <c r="N11" s="30">
        <f>(C11-I11)</f>
        <v>243</v>
      </c>
      <c r="O11" s="28">
        <f>(D11-I11)</f>
        <v>7251</v>
      </c>
      <c r="P11" s="27">
        <f>(O11/D11)</f>
        <v>0.4046768612568367</v>
      </c>
      <c r="Q11" s="29">
        <f>(G11-K11)</f>
        <v>670098918</v>
      </c>
      <c r="R11" s="28">
        <f>(R20+R25)</f>
        <v>84</v>
      </c>
      <c r="S11" s="28">
        <f>(S20+S25)</f>
        <v>168</v>
      </c>
      <c r="T11" s="29">
        <f>(T20+T25)</f>
        <v>26018750</v>
      </c>
      <c r="U11" s="28">
        <f>(U20+U25)</f>
        <v>15</v>
      </c>
      <c r="V11" s="28">
        <f>(V20+V25)</f>
        <v>54</v>
      </c>
      <c r="W11" s="29">
        <f>(W20+W25)</f>
        <v>7358185</v>
      </c>
      <c r="X11" s="28">
        <f>(X20+X25)</f>
        <v>144</v>
      </c>
      <c r="Y11" s="28">
        <f>(Y20+Y25)</f>
        <v>7029</v>
      </c>
      <c r="Z11" s="27">
        <f>(Y11/O11)</f>
        <v>0.9693835333057509</v>
      </c>
      <c r="AA11" s="26">
        <f>(AA20+AA25)</f>
        <v>636721983</v>
      </c>
    </row>
    <row r="12" spans="1:27" s="25" customFormat="1" ht="15">
      <c r="A12" s="1"/>
      <c r="B12" s="34"/>
      <c r="C12" s="59"/>
      <c r="D12" s="33"/>
      <c r="E12" s="33"/>
      <c r="F12" s="33"/>
      <c r="G12" s="33"/>
      <c r="H12" s="61"/>
      <c r="I12" s="62"/>
      <c r="J12" s="72"/>
      <c r="K12" s="62"/>
      <c r="L12" s="71"/>
      <c r="M12" s="70"/>
      <c r="N12" s="62"/>
      <c r="O12" s="33"/>
      <c r="P12" s="59"/>
      <c r="Q12" s="59"/>
      <c r="R12" s="59"/>
      <c r="S12" s="59"/>
      <c r="T12" s="60"/>
      <c r="U12" s="59"/>
      <c r="V12" s="59"/>
      <c r="W12" s="60"/>
      <c r="X12" s="59"/>
      <c r="Y12" s="62"/>
      <c r="Z12" s="27"/>
      <c r="AA12" s="69"/>
    </row>
    <row r="13" spans="1:29" s="25" customFormat="1" ht="15">
      <c r="A13" s="1"/>
      <c r="B13" s="64" t="s">
        <v>43</v>
      </c>
      <c r="C13" s="59">
        <f>(C29+C30+C38+C39)</f>
        <v>5030</v>
      </c>
      <c r="D13" s="59">
        <f>(D29+D30+D38+D39)</f>
        <v>7643</v>
      </c>
      <c r="E13" s="27">
        <f>(D13/D$11)</f>
        <v>0.4265543029355955</v>
      </c>
      <c r="F13" s="33"/>
      <c r="G13" s="60">
        <f>(G29+G30+G38+G39)</f>
        <v>1231266385</v>
      </c>
      <c r="H13" s="68"/>
      <c r="I13" s="62">
        <f>(I29+I30+I38+I39)</f>
        <v>4946</v>
      </c>
      <c r="J13" s="27">
        <f>(I13/D13)</f>
        <v>0.6471280910637184</v>
      </c>
      <c r="K13" s="60">
        <f>(K29+K30+K38+K39)</f>
        <v>946210112</v>
      </c>
      <c r="L13" s="29">
        <f>(K13/I13)</f>
        <v>191308.15042458553</v>
      </c>
      <c r="M13" s="61"/>
      <c r="N13" s="30">
        <f>(C13-I13)</f>
        <v>84</v>
      </c>
      <c r="O13" s="28">
        <f>(D13-I13)</f>
        <v>2697</v>
      </c>
      <c r="P13" s="27">
        <f>(O13/D13)</f>
        <v>0.35287190893628156</v>
      </c>
      <c r="Q13" s="29">
        <f>(G13-K13)</f>
        <v>285056273</v>
      </c>
      <c r="R13" s="59">
        <f>(R29+R30+R38+R39)</f>
        <v>44</v>
      </c>
      <c r="S13" s="59">
        <f>(S29+S30+S38+S39)</f>
        <v>88</v>
      </c>
      <c r="T13" s="60">
        <f>(T29+T30+T38+T39)</f>
        <v>10737138</v>
      </c>
      <c r="U13" s="59">
        <f>(U29+U30+U38+U39)</f>
        <v>0</v>
      </c>
      <c r="V13" s="59">
        <f>(V29+V30+V38+V39)</f>
        <v>0</v>
      </c>
      <c r="W13" s="60">
        <f>(W29+W30+W38+W39)</f>
        <v>0</v>
      </c>
      <c r="X13" s="59">
        <f>(X29+X30+X38+X39)</f>
        <v>40</v>
      </c>
      <c r="Y13" s="59">
        <f>(Y29+Y30+Y38+Y39)</f>
        <v>2609</v>
      </c>
      <c r="Z13" s="27">
        <f>(Y13/O13)</f>
        <v>0.9673711531331108</v>
      </c>
      <c r="AA13" s="58">
        <f>(AA29+AA30+AA38+AA39)</f>
        <v>274319135</v>
      </c>
      <c r="AC13" s="67"/>
    </row>
    <row r="14" spans="1:36" s="25" customFormat="1" ht="15">
      <c r="A14" s="1"/>
      <c r="B14" s="64" t="s">
        <v>42</v>
      </c>
      <c r="C14" s="59">
        <f>(C31+C32+C33+C37+C42+C43+C44+C53+C55)</f>
        <v>4646</v>
      </c>
      <c r="D14" s="59">
        <f>(D31+D32+D33+D37+D42+D43+D44+D53+D55)</f>
        <v>7321</v>
      </c>
      <c r="E14" s="27">
        <f>(D14/D$11)</f>
        <v>0.4085835472709008</v>
      </c>
      <c r="F14" s="33"/>
      <c r="G14" s="60">
        <f>(G31+G32+G33+G37+G42+G43+G44+G53+G55)</f>
        <v>1196884910</v>
      </c>
      <c r="H14" s="63"/>
      <c r="I14" s="62">
        <f>(I31+I32+I33+I37+I42+I43+I44+I53+I55)</f>
        <v>4539</v>
      </c>
      <c r="J14" s="27">
        <f>(I14/D14)</f>
        <v>0.6199972681327688</v>
      </c>
      <c r="K14" s="60">
        <f>(K31+K32+K33+K37+K42+K43+K44+K53+K55)</f>
        <v>963547978</v>
      </c>
      <c r="L14" s="29">
        <f>(K14/I14)</f>
        <v>212281.9955937431</v>
      </c>
      <c r="M14" s="61"/>
      <c r="N14" s="30">
        <f>(C14-I14)</f>
        <v>107</v>
      </c>
      <c r="O14" s="28">
        <f>(D14-I14)</f>
        <v>2782</v>
      </c>
      <c r="P14" s="27">
        <f>(O14/D14)</f>
        <v>0.38000273186723127</v>
      </c>
      <c r="Q14" s="29">
        <f>(G14-K14)</f>
        <v>233336932</v>
      </c>
      <c r="R14" s="59">
        <f>(R31+R32+R33+R37+R42+R43+R44+R53+R55)</f>
        <v>31</v>
      </c>
      <c r="S14" s="59">
        <f>(S31+S32+S33+S37+S42+S43+S44+S53+S55)</f>
        <v>62</v>
      </c>
      <c r="T14" s="60">
        <f>(T31+T32+T33+T37+T42+T43+T44+T53+T55)</f>
        <v>12014595</v>
      </c>
      <c r="U14" s="59">
        <f>(U31+U32+U33+U37+U42+U43+U44+U53+U55)</f>
        <v>1</v>
      </c>
      <c r="V14" s="59">
        <f>(V31+V32+V33+V37+V42+V43+V44+V53+V55)</f>
        <v>3</v>
      </c>
      <c r="W14" s="60">
        <f>(W31+W32+W33+W37+W42+W43+W44+W53+W55)</f>
        <v>473932</v>
      </c>
      <c r="X14" s="59">
        <f>(X31+X32+X33+X37+X42+X43+X44+X53+X55)</f>
        <v>75</v>
      </c>
      <c r="Y14" s="59">
        <f>(Y31+Y32+Y33+Y37+Y42+Y43+Y44+Y53+Y55)</f>
        <v>2717</v>
      </c>
      <c r="Z14" s="27">
        <f>(Y14/O14)</f>
        <v>0.9766355140186916</v>
      </c>
      <c r="AA14" s="58">
        <f>(AA31+AA32+AA33+AA37+AA42+AA43+AA44+AA53+AA55)</f>
        <v>220848405</v>
      </c>
      <c r="AJ14" s="67"/>
    </row>
    <row r="15" spans="1:27" s="25" customFormat="1" ht="15">
      <c r="A15" s="1"/>
      <c r="B15" s="64" t="s">
        <v>41</v>
      </c>
      <c r="C15" s="59">
        <f>(C16+C17+C18)</f>
        <v>1234</v>
      </c>
      <c r="D15" s="59">
        <f>(D16+D17+D18)</f>
        <v>2954</v>
      </c>
      <c r="E15" s="27">
        <f>(D15/D$11)</f>
        <v>0.16486214979350375</v>
      </c>
      <c r="F15" s="33"/>
      <c r="G15" s="60">
        <f>(G16+G17+G18)</f>
        <v>383073261</v>
      </c>
      <c r="H15" s="63"/>
      <c r="I15" s="62">
        <f>(I16+I17+I18)</f>
        <v>1182</v>
      </c>
      <c r="J15" s="27">
        <f>(I15/D15)</f>
        <v>0.4001354096140826</v>
      </c>
      <c r="K15" s="60">
        <f>(K16+K17+K18)</f>
        <v>231367548</v>
      </c>
      <c r="L15" s="29">
        <f>(K15/I15)</f>
        <v>195742.42639593908</v>
      </c>
      <c r="M15" s="61"/>
      <c r="N15" s="30">
        <f>(C15-I15)</f>
        <v>52</v>
      </c>
      <c r="O15" s="28">
        <f>(D15-I15)</f>
        <v>1772</v>
      </c>
      <c r="P15" s="27">
        <f>(O15/D15)</f>
        <v>0.5998645903859174</v>
      </c>
      <c r="Q15" s="29">
        <f>(G15-K15)</f>
        <v>151705713</v>
      </c>
      <c r="R15" s="59">
        <f>(R16+R17+R18)</f>
        <v>9</v>
      </c>
      <c r="S15" s="59">
        <f>(S16+S17+S18)</f>
        <v>18</v>
      </c>
      <c r="T15" s="60">
        <f>(T16+T17+T18)</f>
        <v>3267017</v>
      </c>
      <c r="U15" s="59">
        <f>(U16+U17+U18)</f>
        <v>14</v>
      </c>
      <c r="V15" s="59">
        <f>(V16+V17+V18)</f>
        <v>51</v>
      </c>
      <c r="W15" s="60">
        <f>(W16+W17+W18)</f>
        <v>6884253</v>
      </c>
      <c r="X15" s="59">
        <f>(X16+X17+X18)</f>
        <v>29</v>
      </c>
      <c r="Y15" s="59">
        <f>(Y16+Y17+Y18)</f>
        <v>1703</v>
      </c>
      <c r="Z15" s="27">
        <f>(Y15/O15)</f>
        <v>0.9610609480812641</v>
      </c>
      <c r="AA15" s="58">
        <f>(AA16+AA17+AA18)</f>
        <v>141554443</v>
      </c>
    </row>
    <row r="16" spans="2:27" ht="15">
      <c r="B16" s="57" t="s">
        <v>40</v>
      </c>
      <c r="C16" s="19">
        <f>(C34)</f>
        <v>244</v>
      </c>
      <c r="D16" s="19">
        <f>(D34)</f>
        <v>1257</v>
      </c>
      <c r="E16" s="18">
        <f>(D16/D$11)</f>
        <v>0.07015291885255051</v>
      </c>
      <c r="F16" s="23"/>
      <c r="G16" s="20">
        <f>(G34)</f>
        <v>128563923</v>
      </c>
      <c r="H16" s="56"/>
      <c r="I16" s="21">
        <f>(I34)</f>
        <v>220</v>
      </c>
      <c r="J16" s="18">
        <f>(I16/D16)</f>
        <v>0.17501988862370724</v>
      </c>
      <c r="K16" s="20">
        <f>(K34)</f>
        <v>31771000</v>
      </c>
      <c r="L16" s="20">
        <f>(K16/I16)</f>
        <v>144413.63636363635</v>
      </c>
      <c r="M16" s="49"/>
      <c r="N16" s="21">
        <f>(C16-I16)</f>
        <v>24</v>
      </c>
      <c r="O16" s="19">
        <f>(D16-I16)</f>
        <v>1037</v>
      </c>
      <c r="P16" s="18">
        <f>(O16/D16)</f>
        <v>0.8249801113762928</v>
      </c>
      <c r="Q16" s="20">
        <f>(G16-K16)</f>
        <v>96792923</v>
      </c>
      <c r="R16" s="19">
        <f>(R34)</f>
        <v>4</v>
      </c>
      <c r="S16" s="19">
        <f>(S34)</f>
        <v>8</v>
      </c>
      <c r="T16" s="20">
        <f>(T34)</f>
        <v>1419369</v>
      </c>
      <c r="U16" s="19">
        <f>(U34)</f>
        <v>13</v>
      </c>
      <c r="V16" s="19">
        <f>(V34)</f>
        <v>48</v>
      </c>
      <c r="W16" s="20">
        <f>(W34)</f>
        <v>6284253</v>
      </c>
      <c r="X16" s="19">
        <f>(X34)</f>
        <v>7</v>
      </c>
      <c r="Y16" s="19">
        <f>(Y34)</f>
        <v>981</v>
      </c>
      <c r="Z16" s="18">
        <f>(Y16/O16)</f>
        <v>0.9459980713596914</v>
      </c>
      <c r="AA16" s="17">
        <f>(AA34)</f>
        <v>89089301</v>
      </c>
    </row>
    <row r="17" spans="2:27" ht="15">
      <c r="B17" s="57" t="s">
        <v>39</v>
      </c>
      <c r="C17" s="46">
        <f>(C47+C49+C61)</f>
        <v>438</v>
      </c>
      <c r="D17" s="46">
        <f>(D47+D49+D61)</f>
        <v>1103</v>
      </c>
      <c r="E17" s="18">
        <f>(D17/D$11)</f>
        <v>0.06155820962160955</v>
      </c>
      <c r="F17" s="23"/>
      <c r="G17" s="47">
        <f>(G47+G49+G61)</f>
        <v>128767018</v>
      </c>
      <c r="H17" s="56"/>
      <c r="I17" s="48">
        <f>(I47+I49+I61)</f>
        <v>415</v>
      </c>
      <c r="J17" s="18">
        <f>(I17/D17)</f>
        <v>0.37624660018132366</v>
      </c>
      <c r="K17" s="47">
        <f>(K47+K49+K61)</f>
        <v>79384228</v>
      </c>
      <c r="L17" s="20">
        <f>(K17/I17)</f>
        <v>191287.29638554217</v>
      </c>
      <c r="M17" s="49"/>
      <c r="N17" s="21">
        <f>(C17-I17)</f>
        <v>23</v>
      </c>
      <c r="O17" s="19">
        <f>(D17-I17)</f>
        <v>688</v>
      </c>
      <c r="P17" s="18">
        <f>(O17/D17)</f>
        <v>0.6237533998186764</v>
      </c>
      <c r="Q17" s="20">
        <f>(G17-K17)</f>
        <v>49382790</v>
      </c>
      <c r="R17" s="46">
        <f>(R47+R49+R61)</f>
        <v>3</v>
      </c>
      <c r="S17" s="46">
        <f>(S47+S49+S61)</f>
        <v>6</v>
      </c>
      <c r="T17" s="47">
        <f>(T47+T49+T61)</f>
        <v>917648</v>
      </c>
      <c r="U17" s="46">
        <f>(U47+U49+U61)</f>
        <v>0</v>
      </c>
      <c r="V17" s="46">
        <f>(V47+V49+V61)</f>
        <v>0</v>
      </c>
      <c r="W17" s="47">
        <f>(W47+W49+W61)</f>
        <v>0</v>
      </c>
      <c r="X17" s="46">
        <f>(X47+X49+X61)</f>
        <v>20</v>
      </c>
      <c r="Y17" s="46">
        <f>(Y47+Y49+Y61)</f>
        <v>682</v>
      </c>
      <c r="Z17" s="18">
        <f>(Y17/O17)</f>
        <v>0.9912790697674418</v>
      </c>
      <c r="AA17" s="45">
        <f>(AA47+AA49+AA61)</f>
        <v>48465142</v>
      </c>
    </row>
    <row r="18" spans="2:27" ht="15">
      <c r="B18" s="57" t="s">
        <v>38</v>
      </c>
      <c r="C18" s="46">
        <f>(C48+C52+C54+C56+C59+C60+C62)</f>
        <v>552</v>
      </c>
      <c r="D18" s="46">
        <f>(D48+D52+D54+D56+D59+D60+D62)</f>
        <v>594</v>
      </c>
      <c r="E18" s="18">
        <f>(D18/D$11)</f>
        <v>0.03315102131934368</v>
      </c>
      <c r="F18" s="23"/>
      <c r="G18" s="47">
        <f>(G48+G52+G54+G56+G59+G60+G62)</f>
        <v>125742320</v>
      </c>
      <c r="H18" s="66"/>
      <c r="I18" s="48">
        <f>(I48+I52+I54+I56+I59+I60+I62)</f>
        <v>547</v>
      </c>
      <c r="J18" s="18">
        <f>(I18/D18)</f>
        <v>0.9208754208754208</v>
      </c>
      <c r="K18" s="47">
        <f>(K48+K52+K54+K56+K59+K60+K62)</f>
        <v>120212320</v>
      </c>
      <c r="L18" s="20">
        <f>(K18/I18)</f>
        <v>219766.58135283363</v>
      </c>
      <c r="M18" s="49"/>
      <c r="N18" s="21">
        <f>(C18-I18)</f>
        <v>5</v>
      </c>
      <c r="O18" s="19">
        <f>(D18-I18)</f>
        <v>47</v>
      </c>
      <c r="P18" s="18">
        <f>(O18/D18)</f>
        <v>0.07912457912457913</v>
      </c>
      <c r="Q18" s="20">
        <f>(G18-K18)</f>
        <v>5530000</v>
      </c>
      <c r="R18" s="46">
        <f>(R48+R52+R54+R56+R59+R60+R62)</f>
        <v>2</v>
      </c>
      <c r="S18" s="46">
        <f>(S48+S52+S54+S56+S59+S60+S62)</f>
        <v>4</v>
      </c>
      <c r="T18" s="47">
        <f>(T48+T52+T54+T56+T59+T60+T62)</f>
        <v>930000</v>
      </c>
      <c r="U18" s="46">
        <f>(U48+U52+U54+U56+U59+U60+U62)</f>
        <v>1</v>
      </c>
      <c r="V18" s="46">
        <f>(V48+V52+V54+V56+V59+V60+V62)</f>
        <v>3</v>
      </c>
      <c r="W18" s="47">
        <f>(W48+W52+W54+W56+W59+W60+W62)</f>
        <v>600000</v>
      </c>
      <c r="X18" s="46">
        <f>(X48+X52+X54+X56+X59+X60+X62)</f>
        <v>2</v>
      </c>
      <c r="Y18" s="46">
        <f>(Y48+Y52+Y54+Y56+Y59+Y60+Y62)</f>
        <v>40</v>
      </c>
      <c r="Z18" s="18">
        <f>(Y18/O18)</f>
        <v>0.851063829787234</v>
      </c>
      <c r="AA18" s="45">
        <f>(AA48+AA52+AA54+AA56+AA59+AA60+AA62)</f>
        <v>4000000</v>
      </c>
    </row>
    <row r="19" spans="2:27" ht="15">
      <c r="B19" s="57"/>
      <c r="C19" s="46"/>
      <c r="D19" s="46"/>
      <c r="E19" s="23"/>
      <c r="F19" s="23"/>
      <c r="G19" s="47"/>
      <c r="H19" s="65"/>
      <c r="I19" s="48"/>
      <c r="J19" s="23"/>
      <c r="K19" s="47"/>
      <c r="L19" s="50"/>
      <c r="M19" s="49"/>
      <c r="N19" s="48"/>
      <c r="O19" s="46"/>
      <c r="P19" s="46"/>
      <c r="Q19" s="23"/>
      <c r="R19" s="46"/>
      <c r="S19" s="46"/>
      <c r="T19" s="47"/>
      <c r="U19" s="46"/>
      <c r="V19" s="46"/>
      <c r="W19" s="47"/>
      <c r="X19" s="46"/>
      <c r="Y19" s="46"/>
      <c r="Z19" s="23"/>
      <c r="AA19" s="45"/>
    </row>
    <row r="20" spans="1:27" s="25" customFormat="1" ht="15">
      <c r="A20" s="1"/>
      <c r="B20" s="64" t="s">
        <v>37</v>
      </c>
      <c r="C20" s="59">
        <f>(C21+C24)</f>
        <v>10758</v>
      </c>
      <c r="D20" s="59">
        <f>(D21+D24)</f>
        <v>17766</v>
      </c>
      <c r="E20" s="27">
        <f>(D20/D$11)</f>
        <v>0.9915169103694609</v>
      </c>
      <c r="F20" s="33">
        <f>(D20/D$20)</f>
        <v>1</v>
      </c>
      <c r="G20" s="60">
        <f>(G21+G24)</f>
        <v>2772599721</v>
      </c>
      <c r="H20" s="63"/>
      <c r="I20" s="62">
        <f>(I21+I24)</f>
        <v>10515</v>
      </c>
      <c r="J20" s="27">
        <f>(I20/D20)</f>
        <v>0.5918608578183047</v>
      </c>
      <c r="K20" s="60">
        <f>(K21+K24)</f>
        <v>2102500803</v>
      </c>
      <c r="L20" s="29">
        <f>(K20/I20)</f>
        <v>199952.52524964337</v>
      </c>
      <c r="M20" s="61"/>
      <c r="N20" s="30">
        <f>(C20-I20)</f>
        <v>243</v>
      </c>
      <c r="O20" s="28">
        <f>(D20-I20)</f>
        <v>7251</v>
      </c>
      <c r="P20" s="27">
        <f>(O20/D20)</f>
        <v>0.4081391421816954</v>
      </c>
      <c r="Q20" s="29">
        <f>(G20-K20)</f>
        <v>670098918</v>
      </c>
      <c r="R20" s="59">
        <f>(R21+R24)</f>
        <v>84</v>
      </c>
      <c r="S20" s="59">
        <f>(S21+S24)</f>
        <v>168</v>
      </c>
      <c r="T20" s="60">
        <f>(T21+T24)</f>
        <v>26018750</v>
      </c>
      <c r="U20" s="59">
        <f>(U21+U24)</f>
        <v>15</v>
      </c>
      <c r="V20" s="59">
        <f>(V21+V24)</f>
        <v>54</v>
      </c>
      <c r="W20" s="60">
        <f>(W21+W24)</f>
        <v>7358185</v>
      </c>
      <c r="X20" s="59">
        <f>(X21+X24)</f>
        <v>144</v>
      </c>
      <c r="Y20" s="59">
        <f>(Y21+Y24)</f>
        <v>7029</v>
      </c>
      <c r="Z20" s="27">
        <f>(Y20/O20)</f>
        <v>0.9693835333057509</v>
      </c>
      <c r="AA20" s="58">
        <f>(AA21+AA24)</f>
        <v>636721983</v>
      </c>
    </row>
    <row r="21" spans="2:27" ht="15">
      <c r="B21" s="57" t="s">
        <v>36</v>
      </c>
      <c r="C21" s="54">
        <f>(C22+C23)</f>
        <v>10510</v>
      </c>
      <c r="D21" s="54">
        <f>(D22+D23)</f>
        <v>17480</v>
      </c>
      <c r="E21" s="18">
        <f>(D21/D$11)</f>
        <v>0.9755553075119991</v>
      </c>
      <c r="F21" s="23">
        <f>(D21/D$20)</f>
        <v>0.9839018349656647</v>
      </c>
      <c r="G21" s="50">
        <f>(G22+G23)</f>
        <v>2724082624</v>
      </c>
      <c r="H21" s="56"/>
      <c r="I21" s="55">
        <f>(I22+I23)</f>
        <v>10269</v>
      </c>
      <c r="J21" s="18">
        <f>(I21/D21)</f>
        <v>0.5874713958810068</v>
      </c>
      <c r="K21" s="50">
        <f>(K22+K23)</f>
        <v>2057983706</v>
      </c>
      <c r="L21" s="20">
        <f>(K21/I21)</f>
        <v>200407.4112377057</v>
      </c>
      <c r="M21" s="49"/>
      <c r="N21" s="21">
        <f>(C21-I21)</f>
        <v>241</v>
      </c>
      <c r="O21" s="19">
        <f>(D21-I21)</f>
        <v>7211</v>
      </c>
      <c r="P21" s="18">
        <f>(O21/D21)</f>
        <v>0.4125286041189931</v>
      </c>
      <c r="Q21" s="20">
        <f>(G21-K21)</f>
        <v>666098918</v>
      </c>
      <c r="R21" s="54">
        <f>(R22+R23)</f>
        <v>84</v>
      </c>
      <c r="S21" s="54">
        <f>(S22+S23)</f>
        <v>168</v>
      </c>
      <c r="T21" s="50">
        <f>(T22+T23)</f>
        <v>26018750</v>
      </c>
      <c r="U21" s="54">
        <f>(U22+U23)</f>
        <v>15</v>
      </c>
      <c r="V21" s="54">
        <f>(V22+V23)</f>
        <v>54</v>
      </c>
      <c r="W21" s="50">
        <f>(W22+W23)</f>
        <v>7358185</v>
      </c>
      <c r="X21" s="54">
        <f>(X22+X23)</f>
        <v>142</v>
      </c>
      <c r="Y21" s="54">
        <f>(Y22+Y23)</f>
        <v>6989</v>
      </c>
      <c r="Z21" s="18">
        <f>(Y21/O21)</f>
        <v>0.9692137012896963</v>
      </c>
      <c r="AA21" s="53">
        <f>(AA22+AA23)</f>
        <v>632721983</v>
      </c>
    </row>
    <row r="22" spans="2:27" ht="15">
      <c r="B22" s="57" t="s">
        <v>35</v>
      </c>
      <c r="C22" s="54">
        <f>(C29+C30+C33+C34+C38+C39+C44+C47+C49+C53+C55+C61)</f>
        <v>7768</v>
      </c>
      <c r="D22" s="54">
        <f>(D29+D30+D33+D34+D38+D39+D44+D47+D49+D53+D55+D61)</f>
        <v>13137</v>
      </c>
      <c r="E22" s="18">
        <f>(D22/D$11)</f>
        <v>0.733173345239424</v>
      </c>
      <c r="F22" s="23">
        <f>(D22/D$20)</f>
        <v>0.7394461330631543</v>
      </c>
      <c r="G22" s="50">
        <f>(G29+G30+G33+G34+G38+G39+G44+G47+G49+G53+G55+G61)</f>
        <v>2020735181</v>
      </c>
      <c r="H22" s="56"/>
      <c r="I22" s="55">
        <f>(I29+I30+I33+I34+I38+I39+I44+I47+I49+I53+I55+I61)</f>
        <v>7594</v>
      </c>
      <c r="J22" s="18">
        <f>(I22/D22)</f>
        <v>0.5780619623962853</v>
      </c>
      <c r="K22" s="50">
        <f>(K29+K30+K33+K34+K38+K39+K44+K47+K49+K53+K55+K61)</f>
        <v>1477567697</v>
      </c>
      <c r="L22" s="20">
        <f>(K22/I22)</f>
        <v>194570.41045562286</v>
      </c>
      <c r="M22" s="49"/>
      <c r="N22" s="21">
        <f>(C22-I22)</f>
        <v>174</v>
      </c>
      <c r="O22" s="19">
        <f>(D22-I22)</f>
        <v>5543</v>
      </c>
      <c r="P22" s="18">
        <f>(O22/D22)</f>
        <v>0.4219380376037147</v>
      </c>
      <c r="Q22" s="20">
        <f>(G22-K22)</f>
        <v>543167484</v>
      </c>
      <c r="R22" s="54">
        <f>(R29+R30+R33+R34+R38+R39+R44+R47+R49+R53+R55+R61)</f>
        <v>76</v>
      </c>
      <c r="S22" s="54">
        <f>(S29+S30+S33+S34+S38+S39+S44+S47+S49+S53+S55+S61)</f>
        <v>152</v>
      </c>
      <c r="T22" s="50">
        <f>(T29+T30+T33+T34+T38+T39+T44+T47+T49+T53+T55+T61)</f>
        <v>23137787</v>
      </c>
      <c r="U22" s="54">
        <f>(U29+U30+U33+U34+U38+U39+U44+U47+U49+U53+U55+U61)</f>
        <v>13</v>
      </c>
      <c r="V22" s="54">
        <f>(V29+V30+V33+V34+V38+V39+V44+V47+V49+V53+V55+V61)</f>
        <v>48</v>
      </c>
      <c r="W22" s="50">
        <f>(W29+W30+W33+W34+W38+W39+W44+W47+W49+W53+W55+W61)</f>
        <v>6284253</v>
      </c>
      <c r="X22" s="54">
        <f>(X29+X30+X33+X34+X38+X39+X44+X47+X49+X53+X55+X61)</f>
        <v>85</v>
      </c>
      <c r="Y22" s="54">
        <f>(Y29+Y30+Y33+Y34+Y38+Y39+Y44+Y47+Y49+Y53+Y55+Y61)</f>
        <v>5343</v>
      </c>
      <c r="Z22" s="18">
        <f>(Y22/O22)</f>
        <v>0.9639184557099044</v>
      </c>
      <c r="AA22" s="53">
        <f>(AA29+AA30+AA33+AA34+AA38+AA39+AA44+AA47+AA49+AA53+AA55+AA61)</f>
        <v>513745444</v>
      </c>
    </row>
    <row r="23" spans="2:27" ht="15">
      <c r="B23" s="57" t="s">
        <v>34</v>
      </c>
      <c r="C23" s="54">
        <f>(C31+C32+C37+C42+C43+C60+C62)</f>
        <v>2742</v>
      </c>
      <c r="D23" s="54">
        <f>(D31+D32+D37+D42+D43+D60+D62)</f>
        <v>4343</v>
      </c>
      <c r="E23" s="18">
        <f>(D23/D$11)</f>
        <v>0.24238196227257505</v>
      </c>
      <c r="F23" s="23">
        <f>(D23/D$20)</f>
        <v>0.24445570190251042</v>
      </c>
      <c r="G23" s="50">
        <f>(G31+G32+G37+G42+G43+G60+G62)</f>
        <v>703347443</v>
      </c>
      <c r="H23" s="56"/>
      <c r="I23" s="55">
        <f>(I31+I32+I37+I42+I43+I60+I62)</f>
        <v>2675</v>
      </c>
      <c r="J23" s="18">
        <f>(I23/D23)</f>
        <v>0.615933686391895</v>
      </c>
      <c r="K23" s="50">
        <f>(K31+K32+K37+K42+K43+K60+K62)</f>
        <v>580416009</v>
      </c>
      <c r="L23" s="20">
        <f>(K23/I23)</f>
        <v>216977.94728971962</v>
      </c>
      <c r="M23" s="49"/>
      <c r="N23" s="21">
        <f>(C23-I23)</f>
        <v>67</v>
      </c>
      <c r="O23" s="19">
        <f>(D23-I23)</f>
        <v>1668</v>
      </c>
      <c r="P23" s="18">
        <f>(O23/D23)</f>
        <v>0.384066313608105</v>
      </c>
      <c r="Q23" s="20">
        <f>(G23-K23)</f>
        <v>122931434</v>
      </c>
      <c r="R23" s="54">
        <f>(R31+R32+R37+R42+R43+R60+R62)</f>
        <v>8</v>
      </c>
      <c r="S23" s="54">
        <f>(S31+S32+S37+S42+S43+S60+S62)</f>
        <v>16</v>
      </c>
      <c r="T23" s="50">
        <f>(T31+T32+T37+T42+T43+T60+T62)</f>
        <v>2880963</v>
      </c>
      <c r="U23" s="54">
        <f>(U31+U32+U37+U42+U43+U60+U62)</f>
        <v>2</v>
      </c>
      <c r="V23" s="54">
        <f>(V31+V32+V37+V42+V43+V60+V62)</f>
        <v>6</v>
      </c>
      <c r="W23" s="50">
        <f>(W31+W32+W37+W42+W43+W60+W62)</f>
        <v>1073932</v>
      </c>
      <c r="X23" s="54">
        <f>(X31+X32+X37+X42+X43+X60+X62)</f>
        <v>57</v>
      </c>
      <c r="Y23" s="54">
        <f>(Y31+Y32+Y37+Y42+Y43+Y60+Y62)</f>
        <v>1646</v>
      </c>
      <c r="Z23" s="18">
        <f>(Y23/O23)</f>
        <v>0.986810551558753</v>
      </c>
      <c r="AA23" s="53">
        <f>(AA31+AA32+AA37+AA42+AA43+AA60+AA62)</f>
        <v>118976539</v>
      </c>
    </row>
    <row r="24" spans="2:27" ht="15">
      <c r="B24" s="57" t="s">
        <v>33</v>
      </c>
      <c r="C24" s="54">
        <f>(C56+C59)</f>
        <v>248</v>
      </c>
      <c r="D24" s="54">
        <f>(D56+D59)</f>
        <v>286</v>
      </c>
      <c r="E24" s="18">
        <f>(D24/D$11)</f>
        <v>0.01596160285746177</v>
      </c>
      <c r="F24" s="23">
        <f>(D24/D$20)</f>
        <v>0.016098165034335248</v>
      </c>
      <c r="G24" s="50">
        <f>(G56+G59)</f>
        <v>48517097</v>
      </c>
      <c r="H24" s="56"/>
      <c r="I24" s="55">
        <f>(I56+I59)</f>
        <v>246</v>
      </c>
      <c r="J24" s="18">
        <f>(I24/D24)</f>
        <v>0.8601398601398601</v>
      </c>
      <c r="K24" s="50">
        <f>(K56+K59)</f>
        <v>44517097</v>
      </c>
      <c r="L24" s="20">
        <f>(K24/I24)</f>
        <v>180963.80894308942</v>
      </c>
      <c r="M24" s="49"/>
      <c r="N24" s="21">
        <f>(C24-I24)</f>
        <v>2</v>
      </c>
      <c r="O24" s="19">
        <f>(D24-I24)</f>
        <v>40</v>
      </c>
      <c r="P24" s="18">
        <f>(O24/D24)</f>
        <v>0.13986013986013987</v>
      </c>
      <c r="Q24" s="20">
        <f>(G24-K24)</f>
        <v>4000000</v>
      </c>
      <c r="R24" s="54">
        <f>(R56+R59)</f>
        <v>0</v>
      </c>
      <c r="S24" s="54">
        <f>(S56+S59)</f>
        <v>0</v>
      </c>
      <c r="T24" s="50">
        <f>(T56+T59)</f>
        <v>0</v>
      </c>
      <c r="U24" s="54">
        <f>(U56+U59)</f>
        <v>0</v>
      </c>
      <c r="V24" s="54">
        <f>(V56+V59)</f>
        <v>0</v>
      </c>
      <c r="W24" s="50">
        <f>(W56+W59)</f>
        <v>0</v>
      </c>
      <c r="X24" s="54">
        <f>(X56+X59)</f>
        <v>2</v>
      </c>
      <c r="Y24" s="54">
        <f>(Y56+Y59)</f>
        <v>40</v>
      </c>
      <c r="Z24" s="18">
        <f>(Y24/O24)</f>
        <v>1</v>
      </c>
      <c r="AA24" s="53">
        <f>(AA56+AA59)</f>
        <v>4000000</v>
      </c>
    </row>
    <row r="25" spans="2:27" ht="15">
      <c r="B25" s="24" t="s">
        <v>32</v>
      </c>
      <c r="C25" s="46">
        <f>(C48+C52+C54)</f>
        <v>152</v>
      </c>
      <c r="D25" s="46">
        <f>(D48+D52+D54)</f>
        <v>152</v>
      </c>
      <c r="E25" s="18">
        <f>(D25/D$11)</f>
        <v>0.008483089630539122</v>
      </c>
      <c r="F25" s="23"/>
      <c r="G25" s="47">
        <f>(G48+G52+G54)</f>
        <v>38624835</v>
      </c>
      <c r="H25" s="49"/>
      <c r="I25" s="48">
        <f>(I48+I52+I54)</f>
        <v>152</v>
      </c>
      <c r="J25" s="18">
        <f>(I25/D25)</f>
        <v>1</v>
      </c>
      <c r="K25" s="47">
        <f>(K48+K52+K54)</f>
        <v>38624835</v>
      </c>
      <c r="L25" s="20">
        <f>(K25/I25)</f>
        <v>254110.75657894736</v>
      </c>
      <c r="M25" s="49"/>
      <c r="N25" s="21">
        <f>(C25-I25)</f>
        <v>0</v>
      </c>
      <c r="O25" s="19">
        <f>(D25-I25)</f>
        <v>0</v>
      </c>
      <c r="P25" s="18">
        <f>(O25/D25)</f>
        <v>0</v>
      </c>
      <c r="Q25" s="20">
        <f>(G25-K25)</f>
        <v>0</v>
      </c>
      <c r="R25" s="46">
        <f>(R48+R52+R54)</f>
        <v>0</v>
      </c>
      <c r="S25" s="46">
        <f>(S48+S52+S54)</f>
        <v>0</v>
      </c>
      <c r="T25" s="47">
        <f>(T48+T52+T54)</f>
        <v>0</v>
      </c>
      <c r="U25" s="46">
        <f>(U48+U52+U54)</f>
        <v>0</v>
      </c>
      <c r="V25" s="46">
        <f>(V48+V52+V54)</f>
        <v>0</v>
      </c>
      <c r="W25" s="47">
        <f>(W48+W52+W54)</f>
        <v>0</v>
      </c>
      <c r="X25" s="46">
        <f>(X48+X52+X54)</f>
        <v>0</v>
      </c>
      <c r="Y25" s="46">
        <f>(Y48+Y52+Y54)</f>
        <v>0</v>
      </c>
      <c r="Z25" s="18"/>
      <c r="AA25" s="45">
        <f>(AA48+AA52+AA54)</f>
        <v>0</v>
      </c>
    </row>
    <row r="26" spans="2:27" ht="15">
      <c r="B26" s="24"/>
      <c r="C26" s="46"/>
      <c r="D26" s="23"/>
      <c r="E26" s="23"/>
      <c r="F26" s="23"/>
      <c r="G26" s="47"/>
      <c r="H26" s="49"/>
      <c r="I26" s="52"/>
      <c r="J26" s="23"/>
      <c r="K26" s="51"/>
      <c r="L26" s="50"/>
      <c r="M26" s="49"/>
      <c r="N26" s="48"/>
      <c r="O26" s="23"/>
      <c r="P26" s="23"/>
      <c r="Q26" s="47"/>
      <c r="R26" s="46"/>
      <c r="S26" s="46"/>
      <c r="T26" s="47"/>
      <c r="U26" s="46"/>
      <c r="V26" s="46"/>
      <c r="W26" s="47"/>
      <c r="X26" s="46"/>
      <c r="Y26" s="46"/>
      <c r="Z26" s="46"/>
      <c r="AA26" s="45"/>
    </row>
    <row r="27" spans="2:27" ht="15">
      <c r="B27" s="24"/>
      <c r="C27" s="19"/>
      <c r="D27" s="19"/>
      <c r="E27" s="42"/>
      <c r="F27" s="42"/>
      <c r="G27" s="20"/>
      <c r="H27" s="44"/>
      <c r="I27" s="21"/>
      <c r="J27" s="42"/>
      <c r="K27" s="20"/>
      <c r="L27" s="20"/>
      <c r="M27" s="43"/>
      <c r="N27" s="21"/>
      <c r="O27" s="38"/>
      <c r="P27" s="19"/>
      <c r="Q27" s="38"/>
      <c r="R27" s="19"/>
      <c r="S27" s="19"/>
      <c r="T27" s="20"/>
      <c r="U27" s="19"/>
      <c r="V27" s="19"/>
      <c r="W27" s="20"/>
      <c r="X27" s="19"/>
      <c r="Y27" s="19"/>
      <c r="Z27" s="42"/>
      <c r="AA27" s="17"/>
    </row>
    <row r="28" spans="1:27" s="25" customFormat="1" ht="15">
      <c r="A28" s="1"/>
      <c r="B28" s="34" t="s">
        <v>31</v>
      </c>
      <c r="C28" s="28">
        <f>SUM(C29:C34)</f>
        <v>4556</v>
      </c>
      <c r="D28" s="28">
        <f>SUM(D29:D34)</f>
        <v>7832</v>
      </c>
      <c r="E28" s="27">
        <f>(D28/D$11)</f>
        <v>0.4371023551735685</v>
      </c>
      <c r="F28" s="33">
        <f>(D28/D$28)</f>
        <v>1</v>
      </c>
      <c r="G28" s="29">
        <f>SUM(G29:G34)</f>
        <v>1198944139</v>
      </c>
      <c r="H28" s="39"/>
      <c r="I28" s="30">
        <f>SUM(I29:I34)</f>
        <v>4414</v>
      </c>
      <c r="J28" s="27">
        <f>(I28/D28)</f>
        <v>0.563585291113381</v>
      </c>
      <c r="K28" s="29">
        <f>SUM(K29:K34)</f>
        <v>858505772</v>
      </c>
      <c r="L28" s="20">
        <f>(K28/I28)</f>
        <v>194496.0969642048</v>
      </c>
      <c r="M28" s="39"/>
      <c r="N28" s="30">
        <f>SUM(N29:N34)</f>
        <v>142</v>
      </c>
      <c r="O28" s="28">
        <f>SUM(O29:O34)</f>
        <v>3418</v>
      </c>
      <c r="P28" s="27">
        <f>(O28/D28)</f>
        <v>0.436414708886619</v>
      </c>
      <c r="Q28" s="29">
        <f>SUM(Q29:Q34)</f>
        <v>340438367</v>
      </c>
      <c r="R28" s="28">
        <f>SUM(R29:R34)</f>
        <v>53</v>
      </c>
      <c r="S28" s="28">
        <f>SUM(S29:S34)</f>
        <v>106</v>
      </c>
      <c r="T28" s="29">
        <f>SUM(T29:T34)</f>
        <v>20157457</v>
      </c>
      <c r="U28" s="28">
        <f>SUM(U29:U34)</f>
        <v>14</v>
      </c>
      <c r="V28" s="28">
        <f>SUM(V29:V34)</f>
        <v>51</v>
      </c>
      <c r="W28" s="29">
        <f>SUM(W29:W34)</f>
        <v>6758185</v>
      </c>
      <c r="X28" s="28">
        <f>SUM(X29:X34)</f>
        <v>75</v>
      </c>
      <c r="Y28" s="28">
        <f>SUM(Y29:Y34)</f>
        <v>3261</v>
      </c>
      <c r="Z28" s="27">
        <f>(Y28/O28)</f>
        <v>0.9540667056758338</v>
      </c>
      <c r="AA28" s="26">
        <f>SUM(AA29:AA34)</f>
        <v>313522725</v>
      </c>
    </row>
    <row r="29" spans="2:27" ht="15">
      <c r="B29" s="24" t="s">
        <v>30</v>
      </c>
      <c r="C29" s="19">
        <v>1422</v>
      </c>
      <c r="D29" s="19">
        <v>1851</v>
      </c>
      <c r="E29" s="18">
        <f>(D29/D$11)</f>
        <v>0.10330394017189419</v>
      </c>
      <c r="F29" s="23">
        <f>(D29/D$28)</f>
        <v>0.23633810010214504</v>
      </c>
      <c r="G29" s="20">
        <v>284277870</v>
      </c>
      <c r="H29" s="22">
        <v>3</v>
      </c>
      <c r="I29" s="21">
        <v>1404</v>
      </c>
      <c r="J29" s="18">
        <f>(I29/D29)</f>
        <v>0.7585089141004863</v>
      </c>
      <c r="K29" s="20">
        <v>238748030</v>
      </c>
      <c r="L29" s="20">
        <f>(K29/I29)</f>
        <v>170048.45441595442</v>
      </c>
      <c r="M29" s="22">
        <v>21</v>
      </c>
      <c r="N29" s="21">
        <f>(C29-I29)</f>
        <v>18</v>
      </c>
      <c r="O29" s="19">
        <f>(D29-I29)</f>
        <v>447</v>
      </c>
      <c r="P29" s="18">
        <f>(O29/D29)</f>
        <v>0.24149108589951376</v>
      </c>
      <c r="Q29" s="20">
        <f>(G29-K29)</f>
        <v>45529840</v>
      </c>
      <c r="R29" s="19">
        <v>4</v>
      </c>
      <c r="S29" s="19">
        <v>8</v>
      </c>
      <c r="T29" s="20">
        <v>897125</v>
      </c>
      <c r="U29" s="19">
        <v>0</v>
      </c>
      <c r="V29" s="19">
        <v>0</v>
      </c>
      <c r="W29" s="20">
        <v>0</v>
      </c>
      <c r="X29" s="19">
        <v>14</v>
      </c>
      <c r="Y29" s="19">
        <v>439</v>
      </c>
      <c r="Z29" s="18">
        <f>(Y29/O29)</f>
        <v>0.9821029082774049</v>
      </c>
      <c r="AA29" s="17">
        <v>44632715</v>
      </c>
    </row>
    <row r="30" spans="2:27" ht="15">
      <c r="B30" s="24" t="s">
        <v>29</v>
      </c>
      <c r="C30" s="19">
        <v>744</v>
      </c>
      <c r="D30" s="19">
        <v>1102</v>
      </c>
      <c r="E30" s="18">
        <f>(D30/D$11)</f>
        <v>0.06150239982140864</v>
      </c>
      <c r="F30" s="23">
        <f>(D30/D$28)</f>
        <v>0.14070480081716036</v>
      </c>
      <c r="G30" s="20">
        <v>182860071</v>
      </c>
      <c r="H30" s="22">
        <v>6</v>
      </c>
      <c r="I30" s="21">
        <v>714</v>
      </c>
      <c r="J30" s="18">
        <f>(I30/D30)</f>
        <v>0.647912885662432</v>
      </c>
      <c r="K30" s="20">
        <v>140585228</v>
      </c>
      <c r="L30" s="20">
        <f>(K30/I30)</f>
        <v>196898.07843137256</v>
      </c>
      <c r="M30" s="22">
        <v>15</v>
      </c>
      <c r="N30" s="21">
        <f>(C30-I30)</f>
        <v>30</v>
      </c>
      <c r="O30" s="19">
        <f>(D30-I30)</f>
        <v>388</v>
      </c>
      <c r="P30" s="18">
        <f>(O30/D30)</f>
        <v>0.35208711433756806</v>
      </c>
      <c r="Q30" s="20">
        <f>(G30-K30)</f>
        <v>42274843</v>
      </c>
      <c r="R30" s="19">
        <v>17</v>
      </c>
      <c r="S30" s="19">
        <v>34</v>
      </c>
      <c r="T30" s="20">
        <v>6550000</v>
      </c>
      <c r="U30" s="19">
        <v>0</v>
      </c>
      <c r="V30" s="19">
        <v>0</v>
      </c>
      <c r="W30" s="20">
        <v>0</v>
      </c>
      <c r="X30" s="19">
        <v>13</v>
      </c>
      <c r="Y30" s="19">
        <v>354</v>
      </c>
      <c r="Z30" s="18">
        <f>(Y30/O30)</f>
        <v>0.9123711340206185</v>
      </c>
      <c r="AA30" s="17">
        <v>35724843</v>
      </c>
    </row>
    <row r="31" spans="2:27" ht="15">
      <c r="B31" s="24" t="s">
        <v>28</v>
      </c>
      <c r="C31" s="19">
        <v>340</v>
      </c>
      <c r="D31" s="19">
        <v>429</v>
      </c>
      <c r="E31" s="18">
        <f>(D31/D$11)</f>
        <v>0.023942404286192657</v>
      </c>
      <c r="F31" s="23">
        <f>(D31/D$28)</f>
        <v>0.054775280898876406</v>
      </c>
      <c r="G31" s="20">
        <v>80357868</v>
      </c>
      <c r="H31" s="22">
        <v>10</v>
      </c>
      <c r="I31" s="21">
        <v>329</v>
      </c>
      <c r="J31" s="18">
        <f>(I31/D31)</f>
        <v>0.7668997668997669</v>
      </c>
      <c r="K31" s="20">
        <v>68438473</v>
      </c>
      <c r="L31" s="20">
        <f>(K31/I31)</f>
        <v>208019.67477203647</v>
      </c>
      <c r="M31" s="22">
        <v>9</v>
      </c>
      <c r="N31" s="21">
        <f>(C31-I31)</f>
        <v>11</v>
      </c>
      <c r="O31" s="19">
        <f>(D31-I31)</f>
        <v>100</v>
      </c>
      <c r="P31" s="18">
        <f>(O31/D31)</f>
        <v>0.2331002331002331</v>
      </c>
      <c r="Q31" s="20">
        <f>(G31-K31)</f>
        <v>11919395</v>
      </c>
      <c r="R31" s="19">
        <v>5</v>
      </c>
      <c r="S31" s="19">
        <v>10</v>
      </c>
      <c r="T31" s="20">
        <v>1645463</v>
      </c>
      <c r="U31" s="19">
        <v>1</v>
      </c>
      <c r="V31" s="19">
        <v>3</v>
      </c>
      <c r="W31" s="20">
        <v>473932</v>
      </c>
      <c r="X31" s="19">
        <v>5</v>
      </c>
      <c r="Y31" s="19">
        <v>87</v>
      </c>
      <c r="Z31" s="18">
        <f>(Y31/O31)</f>
        <v>0.87</v>
      </c>
      <c r="AA31" s="17">
        <v>9800000</v>
      </c>
    </row>
    <row r="32" spans="2:27" ht="15">
      <c r="B32" s="24" t="s">
        <v>27</v>
      </c>
      <c r="C32" s="19">
        <v>534</v>
      </c>
      <c r="D32" s="19">
        <v>926</v>
      </c>
      <c r="E32" s="18">
        <f>(D32/D$11)</f>
        <v>0.05167987498604755</v>
      </c>
      <c r="F32" s="23">
        <f>(D32/D$28)</f>
        <v>0.11823289070480082</v>
      </c>
      <c r="G32" s="20">
        <v>143127247</v>
      </c>
      <c r="H32" s="22">
        <v>8</v>
      </c>
      <c r="I32" s="21">
        <v>512</v>
      </c>
      <c r="J32" s="18">
        <f>(I32/D32)</f>
        <v>0.5529157667386609</v>
      </c>
      <c r="K32" s="20">
        <v>102917747</v>
      </c>
      <c r="L32" s="20">
        <f>(K32/I32)</f>
        <v>201011.224609375</v>
      </c>
      <c r="M32" s="22">
        <v>13</v>
      </c>
      <c r="N32" s="21">
        <f>(C32-I32)</f>
        <v>22</v>
      </c>
      <c r="O32" s="19">
        <f>(D32-I32)</f>
        <v>414</v>
      </c>
      <c r="P32" s="18">
        <f>(O32/D32)</f>
        <v>0.4470842332613391</v>
      </c>
      <c r="Q32" s="20">
        <f>(G32-K32)</f>
        <v>40209500</v>
      </c>
      <c r="R32" s="19">
        <v>1</v>
      </c>
      <c r="S32" s="19">
        <v>2</v>
      </c>
      <c r="T32" s="20">
        <v>305500</v>
      </c>
      <c r="U32" s="19">
        <v>0</v>
      </c>
      <c r="V32" s="19">
        <v>0</v>
      </c>
      <c r="W32" s="20">
        <v>0</v>
      </c>
      <c r="X32" s="19">
        <v>21</v>
      </c>
      <c r="Y32" s="19">
        <v>412</v>
      </c>
      <c r="Z32" s="18">
        <f>(Y32/O32)</f>
        <v>0.9951690821256038</v>
      </c>
      <c r="AA32" s="17">
        <v>39904000</v>
      </c>
    </row>
    <row r="33" spans="2:27" ht="15">
      <c r="B33" s="24" t="s">
        <v>26</v>
      </c>
      <c r="C33" s="19">
        <v>1272</v>
      </c>
      <c r="D33" s="19">
        <v>2267</v>
      </c>
      <c r="E33" s="18">
        <f>(D33/D$11)</f>
        <v>0.12652081705547494</v>
      </c>
      <c r="F33" s="23">
        <f>(D33/D$28)</f>
        <v>0.2894535240040858</v>
      </c>
      <c r="G33" s="20">
        <v>379757160</v>
      </c>
      <c r="H33" s="22">
        <v>2</v>
      </c>
      <c r="I33" s="21">
        <v>1235</v>
      </c>
      <c r="J33" s="18">
        <f>(I33/D33)</f>
        <v>0.5447728275253639</v>
      </c>
      <c r="K33" s="20">
        <v>276045294</v>
      </c>
      <c r="L33" s="20">
        <f>(K33/I33)</f>
        <v>223518.45668016194</v>
      </c>
      <c r="M33" s="22">
        <v>5</v>
      </c>
      <c r="N33" s="21">
        <f>(C33-I33)</f>
        <v>37</v>
      </c>
      <c r="O33" s="19">
        <f>(D33-I33)</f>
        <v>1032</v>
      </c>
      <c r="P33" s="18">
        <f>(O33/D33)</f>
        <v>0.45522717247463607</v>
      </c>
      <c r="Q33" s="20">
        <f>(G33-K33)</f>
        <v>103711866</v>
      </c>
      <c r="R33" s="19">
        <v>22</v>
      </c>
      <c r="S33" s="19">
        <v>44</v>
      </c>
      <c r="T33" s="20">
        <v>9340000</v>
      </c>
      <c r="U33" s="19">
        <v>0</v>
      </c>
      <c r="V33" s="19">
        <v>0</v>
      </c>
      <c r="W33" s="20">
        <v>0</v>
      </c>
      <c r="X33" s="19">
        <v>15</v>
      </c>
      <c r="Y33" s="19">
        <v>988</v>
      </c>
      <c r="Z33" s="18">
        <f>(Y33/O33)</f>
        <v>0.9573643410852714</v>
      </c>
      <c r="AA33" s="17">
        <v>94371866</v>
      </c>
    </row>
    <row r="34" spans="2:27" ht="15">
      <c r="B34" s="24" t="s">
        <v>25</v>
      </c>
      <c r="C34" s="19">
        <v>244</v>
      </c>
      <c r="D34" s="19">
        <v>1257</v>
      </c>
      <c r="E34" s="18">
        <f>(D34/D$11)</f>
        <v>0.07015291885255051</v>
      </c>
      <c r="F34" s="23">
        <f>(D34/D$28)</f>
        <v>0.16049540347293156</v>
      </c>
      <c r="G34" s="20">
        <v>128563923</v>
      </c>
      <c r="H34" s="22">
        <v>9</v>
      </c>
      <c r="I34" s="21">
        <v>220</v>
      </c>
      <c r="J34" s="18">
        <f>(I34/D34)</f>
        <v>0.17501988862370724</v>
      </c>
      <c r="K34" s="20">
        <v>31771000</v>
      </c>
      <c r="L34" s="20">
        <f>(K34/I34)</f>
        <v>144413.63636363635</v>
      </c>
      <c r="M34" s="22">
        <v>23</v>
      </c>
      <c r="N34" s="21">
        <f>(C34-I34)</f>
        <v>24</v>
      </c>
      <c r="O34" s="19">
        <f>(D34-I34)</f>
        <v>1037</v>
      </c>
      <c r="P34" s="18">
        <f>(O34/D34)</f>
        <v>0.8249801113762928</v>
      </c>
      <c r="Q34" s="20">
        <f>(G34-K34)</f>
        <v>96792923</v>
      </c>
      <c r="R34" s="19">
        <v>4</v>
      </c>
      <c r="S34" s="19">
        <v>8</v>
      </c>
      <c r="T34" s="20">
        <v>1419369</v>
      </c>
      <c r="U34" s="19">
        <v>13</v>
      </c>
      <c r="V34" s="19">
        <v>48</v>
      </c>
      <c r="W34" s="20">
        <v>6284253</v>
      </c>
      <c r="X34" s="19">
        <v>7</v>
      </c>
      <c r="Y34" s="19">
        <v>981</v>
      </c>
      <c r="Z34" s="18">
        <f>(Y34/O34)</f>
        <v>0.9459980713596914</v>
      </c>
      <c r="AA34" s="17">
        <v>89089301</v>
      </c>
    </row>
    <row r="35" spans="2:27" ht="15">
      <c r="B35" s="24"/>
      <c r="C35" s="35"/>
      <c r="D35" s="35"/>
      <c r="E35" s="35"/>
      <c r="F35" s="35"/>
      <c r="G35" s="38"/>
      <c r="H35" s="37"/>
      <c r="I35" s="36"/>
      <c r="J35" s="35"/>
      <c r="K35" s="20"/>
      <c r="L35" s="38"/>
      <c r="M35" s="37"/>
      <c r="N35" s="36"/>
      <c r="O35" s="41"/>
      <c r="P35" s="35"/>
      <c r="Q35" s="38"/>
      <c r="R35" s="35"/>
      <c r="S35" s="35"/>
      <c r="T35" s="20"/>
      <c r="U35" s="35"/>
      <c r="V35" s="35"/>
      <c r="W35" s="20"/>
      <c r="X35" s="35"/>
      <c r="Y35" s="35"/>
      <c r="Z35" s="35"/>
      <c r="AA35" s="17"/>
    </row>
    <row r="36" spans="1:27" s="25" customFormat="1" ht="15">
      <c r="A36" s="1"/>
      <c r="B36" s="34" t="s">
        <v>24</v>
      </c>
      <c r="C36" s="28">
        <f>SUM(C37:C39)</f>
        <v>3604</v>
      </c>
      <c r="D36" s="28">
        <f>SUM(D37:D39)</f>
        <v>5910</v>
      </c>
      <c r="E36" s="27">
        <f>(D36/D$11)</f>
        <v>0.3298359191874093</v>
      </c>
      <c r="F36" s="33">
        <f>(D36/D$36)</f>
        <v>1</v>
      </c>
      <c r="G36" s="29">
        <f>SUM(G37:G39)</f>
        <v>944162194</v>
      </c>
      <c r="H36" s="39"/>
      <c r="I36" s="30">
        <f>SUM(I37:I39)</f>
        <v>3550</v>
      </c>
      <c r="J36" s="27">
        <f>(I36/D36)</f>
        <v>0.6006768189509306</v>
      </c>
      <c r="K36" s="29">
        <f>SUM(K37:K39)</f>
        <v>722580105</v>
      </c>
      <c r="L36" s="20">
        <f>(K36/I36)</f>
        <v>203543.69154929576</v>
      </c>
      <c r="M36" s="39"/>
      <c r="N36" s="30">
        <f>SUM(N37:N39)</f>
        <v>54</v>
      </c>
      <c r="O36" s="28">
        <f>SUM(O37:O39)</f>
        <v>2360</v>
      </c>
      <c r="P36" s="27">
        <f>(O36/D36)</f>
        <v>0.3993231810490694</v>
      </c>
      <c r="Q36" s="29">
        <f>SUM(Q37:Q39)</f>
        <v>221582089</v>
      </c>
      <c r="R36" s="28">
        <f>SUM(R37:R39)</f>
        <v>23</v>
      </c>
      <c r="S36" s="28">
        <f>SUM(S37:S39)</f>
        <v>46</v>
      </c>
      <c r="T36" s="29">
        <f>SUM(T37:T39)</f>
        <v>3290013</v>
      </c>
      <c r="U36" s="28">
        <f>SUM(U37:U39)</f>
        <v>0</v>
      </c>
      <c r="V36" s="28">
        <f>SUM(V37:V39)</f>
        <v>0</v>
      </c>
      <c r="W36" s="29">
        <f>SUM(W37:W39)</f>
        <v>0</v>
      </c>
      <c r="X36" s="28">
        <f>SUM(X37:X39)</f>
        <v>31</v>
      </c>
      <c r="Y36" s="28">
        <f>SUM(Y37:Y39)</f>
        <v>2314</v>
      </c>
      <c r="Z36" s="27">
        <f>(Y36/O36)</f>
        <v>0.9805084745762712</v>
      </c>
      <c r="AA36" s="26">
        <f>SUM(AA37:AA39)</f>
        <v>218292076</v>
      </c>
    </row>
    <row r="37" spans="2:27" ht="15">
      <c r="B37" s="24" t="s">
        <v>23</v>
      </c>
      <c r="C37" s="19">
        <v>740</v>
      </c>
      <c r="D37" s="19">
        <v>1220</v>
      </c>
      <c r="E37" s="18">
        <f>(D37/D$11)</f>
        <v>0.06808795624511664</v>
      </c>
      <c r="F37" s="23">
        <f>(D37/D$36)</f>
        <v>0.20642978003384094</v>
      </c>
      <c r="G37" s="20">
        <v>180033750</v>
      </c>
      <c r="H37" s="22">
        <v>7</v>
      </c>
      <c r="I37" s="21">
        <v>722</v>
      </c>
      <c r="J37" s="18">
        <f>(I37/D37)</f>
        <v>0.5918032786885246</v>
      </c>
      <c r="K37" s="20">
        <v>155703251</v>
      </c>
      <c r="L37" s="20">
        <f>(K37/I37)</f>
        <v>215655.47229916896</v>
      </c>
      <c r="M37" s="22">
        <v>7</v>
      </c>
      <c r="N37" s="21">
        <f>(C37-I37)</f>
        <v>18</v>
      </c>
      <c r="O37" s="19">
        <f>(D37-I37)</f>
        <v>498</v>
      </c>
      <c r="P37" s="18">
        <f>(O37/D37)</f>
        <v>0.4081967213114754</v>
      </c>
      <c r="Q37" s="20">
        <f>(G37-K37)</f>
        <v>24330499</v>
      </c>
      <c r="R37" s="19">
        <v>0</v>
      </c>
      <c r="S37" s="19">
        <v>0</v>
      </c>
      <c r="T37" s="20">
        <v>0</v>
      </c>
      <c r="U37" s="19">
        <v>0</v>
      </c>
      <c r="V37" s="19">
        <v>0</v>
      </c>
      <c r="W37" s="20">
        <v>0</v>
      </c>
      <c r="X37" s="19">
        <v>18</v>
      </c>
      <c r="Y37" s="19">
        <v>498</v>
      </c>
      <c r="Z37" s="18">
        <f>(Y37/O37)</f>
        <v>1</v>
      </c>
      <c r="AA37" s="17">
        <v>24330499</v>
      </c>
    </row>
    <row r="38" spans="2:27" ht="15">
      <c r="B38" s="24" t="s">
        <v>22</v>
      </c>
      <c r="C38" s="19">
        <v>1688</v>
      </c>
      <c r="D38" s="19">
        <v>3514</v>
      </c>
      <c r="E38" s="18">
        <f>(D38/D$11)</f>
        <v>0.1961156379060163</v>
      </c>
      <c r="F38" s="23">
        <f>(D38/D$36)</f>
        <v>0.594585448392555</v>
      </c>
      <c r="G38" s="20">
        <v>523949473</v>
      </c>
      <c r="H38" s="22">
        <v>1</v>
      </c>
      <c r="I38" s="21">
        <v>1652</v>
      </c>
      <c r="J38" s="18">
        <f>(I38/D38)</f>
        <v>0.4701195219123506</v>
      </c>
      <c r="K38" s="20">
        <v>326697883</v>
      </c>
      <c r="L38" s="20">
        <f>(K38/I38)</f>
        <v>197759.00907990316</v>
      </c>
      <c r="M38" s="22">
        <v>14</v>
      </c>
      <c r="N38" s="21">
        <f>(C38-I38)</f>
        <v>36</v>
      </c>
      <c r="O38" s="19">
        <f>(D38-I38)</f>
        <v>1862</v>
      </c>
      <c r="P38" s="18">
        <f>(O38/D38)</f>
        <v>0.5298804780876494</v>
      </c>
      <c r="Q38" s="20">
        <f>(G38-K38)</f>
        <v>197251590</v>
      </c>
      <c r="R38" s="19">
        <v>23</v>
      </c>
      <c r="S38" s="19">
        <v>46</v>
      </c>
      <c r="T38" s="20">
        <v>3290013</v>
      </c>
      <c r="U38" s="19">
        <v>0</v>
      </c>
      <c r="V38" s="19">
        <v>0</v>
      </c>
      <c r="W38" s="20">
        <v>0</v>
      </c>
      <c r="X38" s="19">
        <v>13</v>
      </c>
      <c r="Y38" s="19">
        <v>1816</v>
      </c>
      <c r="Z38" s="18">
        <f>(Y38/O38)</f>
        <v>0.9752953813104189</v>
      </c>
      <c r="AA38" s="17">
        <v>193961577</v>
      </c>
    </row>
    <row r="39" spans="2:27" ht="15">
      <c r="B39" s="24" t="s">
        <v>21</v>
      </c>
      <c r="C39" s="19">
        <v>1176</v>
      </c>
      <c r="D39" s="19">
        <v>1176</v>
      </c>
      <c r="E39" s="18">
        <f>(D39/D$11)</f>
        <v>0.06563232503627638</v>
      </c>
      <c r="F39" s="23">
        <f>(D39/D$36)</f>
        <v>0.19898477157360406</v>
      </c>
      <c r="G39" s="20">
        <v>240178971</v>
      </c>
      <c r="H39" s="22">
        <v>4</v>
      </c>
      <c r="I39" s="21">
        <v>1176</v>
      </c>
      <c r="J39" s="18">
        <f>(I39/D39)</f>
        <v>1</v>
      </c>
      <c r="K39" s="20">
        <v>240178971</v>
      </c>
      <c r="L39" s="20">
        <f>(K39/I39)</f>
        <v>204233.818877551</v>
      </c>
      <c r="M39" s="22">
        <v>10</v>
      </c>
      <c r="N39" s="21">
        <f>(C39-I39)</f>
        <v>0</v>
      </c>
      <c r="O39" s="19">
        <f>(D39-I39)</f>
        <v>0</v>
      </c>
      <c r="P39" s="18">
        <f>(O39/D39)</f>
        <v>0</v>
      </c>
      <c r="Q39" s="20">
        <f>(G39-K39)</f>
        <v>0</v>
      </c>
      <c r="R39" s="19">
        <v>0</v>
      </c>
      <c r="S39" s="19">
        <v>0</v>
      </c>
      <c r="T39" s="20">
        <v>0</v>
      </c>
      <c r="U39" s="19">
        <v>0</v>
      </c>
      <c r="V39" s="19">
        <v>0</v>
      </c>
      <c r="W39" s="20">
        <v>0</v>
      </c>
      <c r="X39" s="19">
        <v>0</v>
      </c>
      <c r="Y39" s="19">
        <v>0</v>
      </c>
      <c r="Z39" s="18"/>
      <c r="AA39" s="17">
        <v>0</v>
      </c>
    </row>
    <row r="40" spans="2:27" ht="15">
      <c r="B40" s="24"/>
      <c r="C40" s="35"/>
      <c r="D40" s="35"/>
      <c r="E40" s="35"/>
      <c r="F40" s="35"/>
      <c r="G40" s="20"/>
      <c r="H40" s="37"/>
      <c r="I40" s="36"/>
      <c r="J40" s="35"/>
      <c r="K40" s="20"/>
      <c r="L40" s="38"/>
      <c r="M40" s="37"/>
      <c r="N40" s="36"/>
      <c r="O40" s="35"/>
      <c r="P40" s="35"/>
      <c r="Q40" s="20"/>
      <c r="R40" s="35"/>
      <c r="S40" s="35"/>
      <c r="T40" s="20"/>
      <c r="U40" s="35"/>
      <c r="V40" s="35"/>
      <c r="W40" s="20"/>
      <c r="X40" s="35"/>
      <c r="Y40" s="35"/>
      <c r="Z40" s="35"/>
      <c r="AA40" s="17"/>
    </row>
    <row r="41" spans="1:27" s="25" customFormat="1" ht="15">
      <c r="A41" s="1"/>
      <c r="B41" s="34" t="s">
        <v>20</v>
      </c>
      <c r="C41" s="28">
        <f>SUM(C42:C44)</f>
        <v>1380</v>
      </c>
      <c r="D41" s="28">
        <f>SUM(D42:D44)</f>
        <v>2017</v>
      </c>
      <c r="E41" s="27">
        <f>(D41/D$11)</f>
        <v>0.11256836700524613</v>
      </c>
      <c r="F41" s="33">
        <f>(D41/D$41)</f>
        <v>1</v>
      </c>
      <c r="G41" s="29">
        <f>SUM(G42:G44)</f>
        <v>337929977</v>
      </c>
      <c r="H41" s="39"/>
      <c r="I41" s="30">
        <f>SUM(I42:I44)</f>
        <v>1366</v>
      </c>
      <c r="J41" s="27">
        <f>(I41/D41)</f>
        <v>0.6772434308378781</v>
      </c>
      <c r="K41" s="29">
        <f>SUM(K42:K44)</f>
        <v>292820305</v>
      </c>
      <c r="L41" s="20">
        <f>(K41/I41)</f>
        <v>214363.3272327965</v>
      </c>
      <c r="M41" s="40"/>
      <c r="N41" s="30">
        <f>SUM(N42:N44)</f>
        <v>14</v>
      </c>
      <c r="O41" s="28">
        <f>SUM(O42:O44)</f>
        <v>651</v>
      </c>
      <c r="P41" s="27">
        <f>(O41/D41)</f>
        <v>0.322756569162122</v>
      </c>
      <c r="Q41" s="29">
        <f>SUM(Q42:Q44)</f>
        <v>45109672</v>
      </c>
      <c r="R41" s="28">
        <f>SUM(R42:R44)</f>
        <v>1</v>
      </c>
      <c r="S41" s="28">
        <f>SUM(S42:S44)</f>
        <v>2</v>
      </c>
      <c r="T41" s="29">
        <f>SUM(T42:T44)</f>
        <v>167632</v>
      </c>
      <c r="U41" s="28">
        <f>SUM(U42:U44)</f>
        <v>0</v>
      </c>
      <c r="V41" s="28">
        <f>SUM(V42:V44)</f>
        <v>0</v>
      </c>
      <c r="W41" s="29">
        <f>SUM(W42:W44)</f>
        <v>0</v>
      </c>
      <c r="X41" s="28">
        <f>SUM(X42:X44)</f>
        <v>13</v>
      </c>
      <c r="Y41" s="28">
        <f>SUM(Y42:Y44)</f>
        <v>649</v>
      </c>
      <c r="Z41" s="27">
        <f>(Y41/O41)</f>
        <v>0.9969278033794163</v>
      </c>
      <c r="AA41" s="26">
        <f>SUM(AA42:AA44)</f>
        <v>44942040</v>
      </c>
    </row>
    <row r="42" spans="2:27" ht="15">
      <c r="B42" s="24" t="s">
        <v>19</v>
      </c>
      <c r="C42" s="19">
        <v>221</v>
      </c>
      <c r="D42" s="19">
        <v>221</v>
      </c>
      <c r="E42" s="18">
        <f>(D42/D$11)</f>
        <v>0.012333965844402278</v>
      </c>
      <c r="F42" s="23">
        <f>(D42/D$41)</f>
        <v>0.10956866633614279</v>
      </c>
      <c r="G42" s="20">
        <v>44741694</v>
      </c>
      <c r="H42" s="22">
        <v>14</v>
      </c>
      <c r="I42" s="21">
        <v>221</v>
      </c>
      <c r="J42" s="18">
        <f>(I42/D42)</f>
        <v>1</v>
      </c>
      <c r="K42" s="20">
        <v>44741694</v>
      </c>
      <c r="L42" s="20">
        <f>(K42/I42)</f>
        <v>202451.1040723982</v>
      </c>
      <c r="M42" s="22">
        <v>12</v>
      </c>
      <c r="N42" s="21">
        <f>(C42-I42)</f>
        <v>0</v>
      </c>
      <c r="O42" s="19">
        <f>(D42-I42)</f>
        <v>0</v>
      </c>
      <c r="P42" s="18">
        <f>(O42/D42)</f>
        <v>0</v>
      </c>
      <c r="Q42" s="20">
        <f>(G42-K42)</f>
        <v>0</v>
      </c>
      <c r="R42" s="19">
        <v>0</v>
      </c>
      <c r="S42" s="19">
        <v>0</v>
      </c>
      <c r="T42" s="20">
        <v>0</v>
      </c>
      <c r="U42" s="19">
        <v>0</v>
      </c>
      <c r="V42" s="19">
        <v>0</v>
      </c>
      <c r="W42" s="20">
        <v>0</v>
      </c>
      <c r="X42" s="19">
        <v>0</v>
      </c>
      <c r="Y42" s="19">
        <v>0</v>
      </c>
      <c r="Z42" s="18"/>
      <c r="AA42" s="17">
        <v>0</v>
      </c>
    </row>
    <row r="43" spans="2:27" ht="15">
      <c r="B43" s="24" t="s">
        <v>18</v>
      </c>
      <c r="C43" s="19">
        <v>755</v>
      </c>
      <c r="D43" s="19">
        <v>1391</v>
      </c>
      <c r="E43" s="18">
        <f>(D43/D$11)</f>
        <v>0.07763143207947315</v>
      </c>
      <c r="F43" s="23">
        <f>(D43/D$41)</f>
        <v>0.6896380763510164</v>
      </c>
      <c r="G43" s="20">
        <v>216486496</v>
      </c>
      <c r="H43" s="22">
        <v>5</v>
      </c>
      <c r="I43" s="21">
        <v>742</v>
      </c>
      <c r="J43" s="18">
        <f>(I43/D43)</f>
        <v>0.5334291876347951</v>
      </c>
      <c r="K43" s="20">
        <v>171544456</v>
      </c>
      <c r="L43" s="20">
        <f>(K43/I43)</f>
        <v>231191.98921832885</v>
      </c>
      <c r="M43" s="22">
        <v>3</v>
      </c>
      <c r="N43" s="21">
        <f>(C43-I43)</f>
        <v>13</v>
      </c>
      <c r="O43" s="19">
        <f>(D43-I43)</f>
        <v>649</v>
      </c>
      <c r="P43" s="18">
        <f>(O43/D43)</f>
        <v>0.46657081236520487</v>
      </c>
      <c r="Q43" s="20">
        <f>(G43-K43)</f>
        <v>44942040</v>
      </c>
      <c r="R43" s="19">
        <v>0</v>
      </c>
      <c r="S43" s="19">
        <v>0</v>
      </c>
      <c r="T43" s="20">
        <v>0</v>
      </c>
      <c r="U43" s="19">
        <v>0</v>
      </c>
      <c r="V43" s="19">
        <v>0</v>
      </c>
      <c r="W43" s="20">
        <v>0</v>
      </c>
      <c r="X43" s="19">
        <v>13</v>
      </c>
      <c r="Y43" s="19">
        <v>649</v>
      </c>
      <c r="Z43" s="18">
        <f>(Y43/O43)</f>
        <v>1</v>
      </c>
      <c r="AA43" s="17">
        <v>44942040</v>
      </c>
    </row>
    <row r="44" spans="2:27" ht="15">
      <c r="B44" s="24" t="s">
        <v>17</v>
      </c>
      <c r="C44" s="19">
        <v>404</v>
      </c>
      <c r="D44" s="19">
        <v>405</v>
      </c>
      <c r="E44" s="18">
        <f>(D44/D$11)</f>
        <v>0.02260296908137069</v>
      </c>
      <c r="F44" s="23">
        <f>(D44/D$41)</f>
        <v>0.20079325731284084</v>
      </c>
      <c r="G44" s="20">
        <v>76701787</v>
      </c>
      <c r="H44" s="22">
        <v>11</v>
      </c>
      <c r="I44" s="21">
        <v>403</v>
      </c>
      <c r="J44" s="18">
        <f>(I44/D44)</f>
        <v>0.9950617283950617</v>
      </c>
      <c r="K44" s="20">
        <v>76534155</v>
      </c>
      <c r="L44" s="20">
        <f>(K44/I44)</f>
        <v>189911.0545905707</v>
      </c>
      <c r="M44" s="22">
        <v>16</v>
      </c>
      <c r="N44" s="21">
        <f>(C44-I44)</f>
        <v>1</v>
      </c>
      <c r="O44" s="19">
        <f>(D44-I44)</f>
        <v>2</v>
      </c>
      <c r="P44" s="18">
        <f>(O44/D44)</f>
        <v>0.0049382716049382715</v>
      </c>
      <c r="Q44" s="20">
        <f>(G44-K44)</f>
        <v>167632</v>
      </c>
      <c r="R44" s="19">
        <v>1</v>
      </c>
      <c r="S44" s="19">
        <v>2</v>
      </c>
      <c r="T44" s="20">
        <v>167632</v>
      </c>
      <c r="U44" s="19">
        <v>0</v>
      </c>
      <c r="V44" s="19">
        <v>0</v>
      </c>
      <c r="W44" s="20">
        <v>0</v>
      </c>
      <c r="X44" s="19">
        <v>0</v>
      </c>
      <c r="Y44" s="19">
        <v>0</v>
      </c>
      <c r="Z44" s="19"/>
      <c r="AA44" s="17">
        <v>0</v>
      </c>
    </row>
    <row r="45" spans="2:27" ht="15">
      <c r="B45" s="24"/>
      <c r="C45" s="35"/>
      <c r="D45" s="35"/>
      <c r="E45" s="35"/>
      <c r="F45" s="35"/>
      <c r="G45" s="38"/>
      <c r="H45" s="37"/>
      <c r="I45" s="36"/>
      <c r="J45" s="35"/>
      <c r="K45" s="20"/>
      <c r="L45" s="20"/>
      <c r="M45" s="37"/>
      <c r="N45" s="36"/>
      <c r="O45" s="35"/>
      <c r="P45" s="35"/>
      <c r="Q45" s="20"/>
      <c r="R45" s="35"/>
      <c r="S45" s="35"/>
      <c r="T45" s="20"/>
      <c r="U45" s="35"/>
      <c r="V45" s="35"/>
      <c r="W45" s="20"/>
      <c r="X45" s="35"/>
      <c r="Y45" s="35"/>
      <c r="Z45" s="35"/>
      <c r="AA45" s="17"/>
    </row>
    <row r="46" spans="1:27" s="25" customFormat="1" ht="15">
      <c r="A46" s="1"/>
      <c r="B46" s="34" t="s">
        <v>16</v>
      </c>
      <c r="C46" s="28">
        <f>SUM(C47:C49)</f>
        <v>378</v>
      </c>
      <c r="D46" s="28">
        <f>SUM(D47:D49)</f>
        <v>465</v>
      </c>
      <c r="E46" s="27">
        <f>(D46/D$11)</f>
        <v>0.025951557093425604</v>
      </c>
      <c r="F46" s="33">
        <f>(D46/D$46)</f>
        <v>1</v>
      </c>
      <c r="G46" s="29">
        <f>SUM(G47:G49)</f>
        <v>93665947</v>
      </c>
      <c r="H46" s="39"/>
      <c r="I46" s="30">
        <f>SUM(I47:I49)</f>
        <v>371</v>
      </c>
      <c r="J46" s="27">
        <f>(I46/D46)</f>
        <v>0.7978494623655914</v>
      </c>
      <c r="K46" s="29">
        <f>SUM(K47:K49)</f>
        <v>85609579</v>
      </c>
      <c r="L46" s="20">
        <f>(K46/I46)</f>
        <v>230753.58221024257</v>
      </c>
      <c r="M46" s="39"/>
      <c r="N46" s="30">
        <f>SUM(N47:N49)</f>
        <v>7</v>
      </c>
      <c r="O46" s="28">
        <f>SUM(O47:O49)</f>
        <v>94</v>
      </c>
      <c r="P46" s="27">
        <f>(O46/D46)</f>
        <v>0.2021505376344086</v>
      </c>
      <c r="Q46" s="29">
        <f>SUM(Q47:Q49)</f>
        <v>8056368</v>
      </c>
      <c r="R46" s="28">
        <f>SUM(R47:R49)</f>
        <v>3</v>
      </c>
      <c r="S46" s="28">
        <f>SUM(S47:S49)</f>
        <v>6</v>
      </c>
      <c r="T46" s="29">
        <f>SUM(T47:T49)</f>
        <v>917648</v>
      </c>
      <c r="U46" s="28">
        <f>SUM(U47:U49)</f>
        <v>0</v>
      </c>
      <c r="V46" s="28">
        <f>SUM(V47:V49)</f>
        <v>0</v>
      </c>
      <c r="W46" s="29">
        <f>SUM(W47:W49)</f>
        <v>0</v>
      </c>
      <c r="X46" s="28">
        <f>SUM(X47:X49)</f>
        <v>4</v>
      </c>
      <c r="Y46" s="28">
        <f>SUM(Y47:Y49)</f>
        <v>88</v>
      </c>
      <c r="Z46" s="27">
        <f>(Y46/O46)</f>
        <v>0.9361702127659575</v>
      </c>
      <c r="AA46" s="26">
        <f>SUM(AA47:AA49)</f>
        <v>7138720</v>
      </c>
    </row>
    <row r="47" spans="2:27" ht="15">
      <c r="B47" s="24" t="s">
        <v>15</v>
      </c>
      <c r="C47" s="19">
        <v>27</v>
      </c>
      <c r="D47" s="19">
        <v>46</v>
      </c>
      <c r="E47" s="18">
        <f>(D47/D$11)</f>
        <v>0.002567250809242103</v>
      </c>
      <c r="F47" s="23">
        <f>(D47/D$46)</f>
        <v>0.0989247311827957</v>
      </c>
      <c r="G47" s="20">
        <v>6759000</v>
      </c>
      <c r="H47" s="22">
        <v>22</v>
      </c>
      <c r="I47" s="21">
        <v>26</v>
      </c>
      <c r="J47" s="18">
        <f>(I47/D47)</f>
        <v>0.5652173913043478</v>
      </c>
      <c r="K47" s="20">
        <v>5759000</v>
      </c>
      <c r="L47" s="20">
        <f>(K47/I47)</f>
        <v>221500</v>
      </c>
      <c r="M47" s="22">
        <v>6</v>
      </c>
      <c r="N47" s="21">
        <f>(C47-I47)</f>
        <v>1</v>
      </c>
      <c r="O47" s="19">
        <f>(D47-I47)</f>
        <v>20</v>
      </c>
      <c r="P47" s="18">
        <f>(O47/D47)</f>
        <v>0.43478260869565216</v>
      </c>
      <c r="Q47" s="20">
        <f>(G47-K47)</f>
        <v>1000000</v>
      </c>
      <c r="R47" s="19">
        <v>0</v>
      </c>
      <c r="S47" s="19">
        <v>0</v>
      </c>
      <c r="T47" s="20">
        <v>0</v>
      </c>
      <c r="U47" s="19">
        <v>0</v>
      </c>
      <c r="V47" s="19">
        <v>0</v>
      </c>
      <c r="W47" s="20">
        <v>0</v>
      </c>
      <c r="X47" s="19">
        <v>1</v>
      </c>
      <c r="Y47" s="19">
        <v>20</v>
      </c>
      <c r="Z47" s="18">
        <f>(Y47/O47)</f>
        <v>1</v>
      </c>
      <c r="AA47" s="17">
        <v>1000000</v>
      </c>
    </row>
    <row r="48" spans="2:27" ht="15">
      <c r="B48" s="24" t="s">
        <v>14</v>
      </c>
      <c r="C48" s="19">
        <v>68</v>
      </c>
      <c r="D48" s="19">
        <v>68</v>
      </c>
      <c r="E48" s="18">
        <f>(D48/D$11)</f>
        <v>0.003795066413662239</v>
      </c>
      <c r="F48" s="23">
        <f>(D48/D$46)</f>
        <v>0.14623655913978495</v>
      </c>
      <c r="G48" s="20">
        <v>22035242</v>
      </c>
      <c r="H48" s="22">
        <v>19</v>
      </c>
      <c r="I48" s="21">
        <v>68</v>
      </c>
      <c r="J48" s="18">
        <f>(I48/D48)</f>
        <v>1</v>
      </c>
      <c r="K48" s="20">
        <v>22035242</v>
      </c>
      <c r="L48" s="20">
        <f>(K48/I48)</f>
        <v>324047.67647058825</v>
      </c>
      <c r="M48" s="22">
        <v>1</v>
      </c>
      <c r="N48" s="21">
        <f>(C48-I48)</f>
        <v>0</v>
      </c>
      <c r="O48" s="19">
        <f>(D48-I48)</f>
        <v>0</v>
      </c>
      <c r="P48" s="18">
        <f>(O48/D48)</f>
        <v>0</v>
      </c>
      <c r="Q48" s="20">
        <f>(G48-K48)</f>
        <v>0</v>
      </c>
      <c r="R48" s="19">
        <v>0</v>
      </c>
      <c r="S48" s="19">
        <v>0</v>
      </c>
      <c r="T48" s="20">
        <v>0</v>
      </c>
      <c r="U48" s="19">
        <v>0</v>
      </c>
      <c r="V48" s="19">
        <v>0</v>
      </c>
      <c r="W48" s="20">
        <v>0</v>
      </c>
      <c r="X48" s="19">
        <v>0</v>
      </c>
      <c r="Y48" s="19">
        <v>0</v>
      </c>
      <c r="Z48" s="18"/>
      <c r="AA48" s="17">
        <v>0</v>
      </c>
    </row>
    <row r="49" spans="2:27" ht="15">
      <c r="B49" s="24" t="s">
        <v>13</v>
      </c>
      <c r="C49" s="19">
        <v>283</v>
      </c>
      <c r="D49" s="19">
        <v>351</v>
      </c>
      <c r="E49" s="18">
        <f>(D49/D$11)</f>
        <v>0.019589239870521264</v>
      </c>
      <c r="F49" s="23">
        <f>(D49/D$46)</f>
        <v>0.7548387096774194</v>
      </c>
      <c r="G49" s="20">
        <v>64871705</v>
      </c>
      <c r="H49" s="22">
        <v>12</v>
      </c>
      <c r="I49" s="21">
        <v>277</v>
      </c>
      <c r="J49" s="18">
        <f>(I49/D49)</f>
        <v>0.7891737891737892</v>
      </c>
      <c r="K49" s="20">
        <v>57815337</v>
      </c>
      <c r="L49" s="20">
        <f>(K49/I49)</f>
        <v>208719.62815884477</v>
      </c>
      <c r="M49" s="22">
        <v>8</v>
      </c>
      <c r="N49" s="21">
        <f>(C49-I49)</f>
        <v>6</v>
      </c>
      <c r="O49" s="19">
        <f>(D49-I49)</f>
        <v>74</v>
      </c>
      <c r="P49" s="18">
        <f>(O49/D49)</f>
        <v>0.21082621082621084</v>
      </c>
      <c r="Q49" s="20">
        <f>(G49-K49)</f>
        <v>7056368</v>
      </c>
      <c r="R49" s="19">
        <v>3</v>
      </c>
      <c r="S49" s="19">
        <v>6</v>
      </c>
      <c r="T49" s="20">
        <v>917648</v>
      </c>
      <c r="U49" s="19">
        <v>0</v>
      </c>
      <c r="V49" s="19">
        <v>0</v>
      </c>
      <c r="W49" s="20">
        <v>0</v>
      </c>
      <c r="X49" s="19">
        <v>3</v>
      </c>
      <c r="Y49" s="19">
        <v>68</v>
      </c>
      <c r="Z49" s="18">
        <f>(Y49/O49)</f>
        <v>0.918918918918919</v>
      </c>
      <c r="AA49" s="17">
        <v>6138720</v>
      </c>
    </row>
    <row r="50" spans="2:27" ht="15">
      <c r="B50" s="24"/>
      <c r="C50" s="35"/>
      <c r="D50" s="35"/>
      <c r="E50" s="35"/>
      <c r="F50" s="35"/>
      <c r="G50" s="20"/>
      <c r="H50" s="37"/>
      <c r="I50" s="36"/>
      <c r="J50" s="35"/>
      <c r="K50" s="20"/>
      <c r="L50" s="20"/>
      <c r="M50" s="37"/>
      <c r="N50" s="36"/>
      <c r="O50" s="35"/>
      <c r="P50" s="35"/>
      <c r="Q50" s="20"/>
      <c r="R50" s="35"/>
      <c r="S50" s="35"/>
      <c r="T50" s="20"/>
      <c r="U50" s="35"/>
      <c r="V50" s="35"/>
      <c r="W50" s="20"/>
      <c r="X50" s="35"/>
      <c r="Y50" s="35"/>
      <c r="Z50" s="35"/>
      <c r="AA50" s="17"/>
    </row>
    <row r="51" spans="1:27" s="25" customFormat="1" ht="15">
      <c r="A51" s="1"/>
      <c r="B51" s="34" t="s">
        <v>12</v>
      </c>
      <c r="C51" s="28">
        <f>SUM(C52:C56)</f>
        <v>676</v>
      </c>
      <c r="D51" s="28">
        <f>SUM(D52:D56)</f>
        <v>796</v>
      </c>
      <c r="E51" s="27">
        <f>(D51/D$11)</f>
        <v>0.04442460095992856</v>
      </c>
      <c r="F51" s="33">
        <f>(D51/D$51)</f>
        <v>1</v>
      </c>
      <c r="G51" s="29">
        <f>SUM(G52:G56)</f>
        <v>133496019</v>
      </c>
      <c r="H51" s="39"/>
      <c r="I51" s="30">
        <f>SUM(I52:I56)</f>
        <v>669</v>
      </c>
      <c r="J51" s="27">
        <f>(I51/D51)</f>
        <v>0.8404522613065326</v>
      </c>
      <c r="K51" s="29">
        <f>SUM(K52:K56)</f>
        <v>121440019</v>
      </c>
      <c r="L51" s="20">
        <f>(K51/I51)</f>
        <v>181524.69207772796</v>
      </c>
      <c r="M51" s="39"/>
      <c r="N51" s="30">
        <f>SUM(N52:N56)</f>
        <v>7</v>
      </c>
      <c r="O51" s="28">
        <f>SUM(O52:O56)</f>
        <v>127</v>
      </c>
      <c r="P51" s="27">
        <f>(O51/D51)</f>
        <v>0.15954773869346733</v>
      </c>
      <c r="Q51" s="29">
        <f>SUM(Q52:Q56)</f>
        <v>12056000</v>
      </c>
      <c r="R51" s="28">
        <f>SUM(R52:R56)</f>
        <v>2</v>
      </c>
      <c r="S51" s="28">
        <f>SUM(S52:S56)</f>
        <v>4</v>
      </c>
      <c r="T51" s="29">
        <f>SUM(T52:T56)</f>
        <v>556000</v>
      </c>
      <c r="U51" s="28">
        <f>SUM(U52:U56)</f>
        <v>0</v>
      </c>
      <c r="V51" s="28">
        <f>SUM(V52:V56)</f>
        <v>0</v>
      </c>
      <c r="W51" s="29">
        <f>SUM(W52:W56)</f>
        <v>0</v>
      </c>
      <c r="X51" s="28">
        <f>SUM(X52:X56)</f>
        <v>5</v>
      </c>
      <c r="Y51" s="28">
        <f>SUM(Y52:Y56)</f>
        <v>123</v>
      </c>
      <c r="Z51" s="27">
        <f>(Y51/O51)</f>
        <v>0.968503937007874</v>
      </c>
      <c r="AA51" s="26">
        <f>SUM(AA52:AA56)</f>
        <v>11500000</v>
      </c>
    </row>
    <row r="52" spans="2:27" ht="15">
      <c r="B52" s="24" t="s">
        <v>11</v>
      </c>
      <c r="C52" s="19">
        <v>39</v>
      </c>
      <c r="D52" s="19">
        <v>39</v>
      </c>
      <c r="E52" s="18">
        <f>(D52/D$11)</f>
        <v>0.002176582207835696</v>
      </c>
      <c r="F52" s="23">
        <f>(D52/D$51)</f>
        <v>0.048994974874371856</v>
      </c>
      <c r="G52" s="20">
        <v>6482715</v>
      </c>
      <c r="H52" s="22">
        <v>23</v>
      </c>
      <c r="I52" s="21">
        <v>39</v>
      </c>
      <c r="J52" s="18">
        <f>(I52/D52)</f>
        <v>1</v>
      </c>
      <c r="K52" s="20">
        <v>6482715</v>
      </c>
      <c r="L52" s="20">
        <f>(K52/I52)</f>
        <v>166223.46153846153</v>
      </c>
      <c r="M52" s="22">
        <v>22</v>
      </c>
      <c r="N52" s="21">
        <f>(C52-I52)</f>
        <v>0</v>
      </c>
      <c r="O52" s="19">
        <f>(D52-I52)</f>
        <v>0</v>
      </c>
      <c r="P52" s="18">
        <f>(O52/D52)</f>
        <v>0</v>
      </c>
      <c r="Q52" s="20">
        <f>(G52-K52)</f>
        <v>0</v>
      </c>
      <c r="R52" s="19">
        <v>0</v>
      </c>
      <c r="S52" s="19">
        <v>0</v>
      </c>
      <c r="T52" s="20">
        <v>0</v>
      </c>
      <c r="U52" s="19">
        <v>0</v>
      </c>
      <c r="V52" s="19">
        <v>0</v>
      </c>
      <c r="W52" s="20">
        <v>0</v>
      </c>
      <c r="X52" s="19">
        <v>0</v>
      </c>
      <c r="Y52" s="19">
        <v>0</v>
      </c>
      <c r="Z52" s="18"/>
      <c r="AA52" s="17">
        <v>0</v>
      </c>
    </row>
    <row r="53" spans="2:27" ht="15">
      <c r="B53" s="24" t="s">
        <v>10</v>
      </c>
      <c r="C53" s="19">
        <v>174</v>
      </c>
      <c r="D53" s="19">
        <v>225</v>
      </c>
      <c r="E53" s="18">
        <f>(D53/D$11)</f>
        <v>0.012557205045205938</v>
      </c>
      <c r="F53" s="23">
        <f>(D53/D$51)</f>
        <v>0.28266331658291455</v>
      </c>
      <c r="G53" s="20">
        <v>38136029</v>
      </c>
      <c r="H53" s="22">
        <v>16</v>
      </c>
      <c r="I53" s="21">
        <v>172</v>
      </c>
      <c r="J53" s="18">
        <f>(I53/D53)</f>
        <v>0.7644444444444445</v>
      </c>
      <c r="K53" s="20">
        <v>32136029</v>
      </c>
      <c r="L53" s="20">
        <f>(K53/I53)</f>
        <v>186837.37790697673</v>
      </c>
      <c r="M53" s="22">
        <v>17</v>
      </c>
      <c r="N53" s="21">
        <f>(C53-I53)</f>
        <v>2</v>
      </c>
      <c r="O53" s="19">
        <f>(D53-I53)</f>
        <v>53</v>
      </c>
      <c r="P53" s="18">
        <f>(O53/D53)</f>
        <v>0.23555555555555555</v>
      </c>
      <c r="Q53" s="20">
        <f>(G53-K53)</f>
        <v>6000000</v>
      </c>
      <c r="R53" s="19">
        <v>0</v>
      </c>
      <c r="S53" s="19">
        <v>0</v>
      </c>
      <c r="T53" s="20">
        <v>0</v>
      </c>
      <c r="U53" s="19">
        <v>0</v>
      </c>
      <c r="V53" s="19">
        <v>0</v>
      </c>
      <c r="W53" s="20">
        <v>0</v>
      </c>
      <c r="X53" s="19">
        <v>2</v>
      </c>
      <c r="Y53" s="19">
        <v>53</v>
      </c>
      <c r="Z53" s="18">
        <f>(Y53/O53)</f>
        <v>1</v>
      </c>
      <c r="AA53" s="17">
        <v>6000000</v>
      </c>
    </row>
    <row r="54" spans="2:27" ht="15">
      <c r="B54" s="24" t="s">
        <v>9</v>
      </c>
      <c r="C54" s="19">
        <v>45</v>
      </c>
      <c r="D54" s="19">
        <v>45</v>
      </c>
      <c r="E54" s="18">
        <f>(D54/D$11)</f>
        <v>0.0025114410090411876</v>
      </c>
      <c r="F54" s="23">
        <f>(D54/D$51)</f>
        <v>0.056532663316582916</v>
      </c>
      <c r="G54" s="20">
        <v>10106878</v>
      </c>
      <c r="H54" s="22">
        <v>20</v>
      </c>
      <c r="I54" s="21">
        <v>45</v>
      </c>
      <c r="J54" s="18">
        <f>(I54/D54)</f>
        <v>1</v>
      </c>
      <c r="K54" s="20">
        <v>10106878</v>
      </c>
      <c r="L54" s="20">
        <f>(K54/I54)</f>
        <v>224597.2888888889</v>
      </c>
      <c r="M54" s="22">
        <v>4</v>
      </c>
      <c r="N54" s="21">
        <f>(C54-I54)</f>
        <v>0</v>
      </c>
      <c r="O54" s="19">
        <f>(D54-I54)</f>
        <v>0</v>
      </c>
      <c r="P54" s="18">
        <f>(O54/D54)</f>
        <v>0</v>
      </c>
      <c r="Q54" s="20">
        <f>(G54-K54)</f>
        <v>0</v>
      </c>
      <c r="R54" s="19">
        <v>0</v>
      </c>
      <c r="S54" s="19">
        <v>0</v>
      </c>
      <c r="T54" s="20">
        <v>0</v>
      </c>
      <c r="U54" s="19">
        <v>0</v>
      </c>
      <c r="V54" s="19">
        <v>0</v>
      </c>
      <c r="W54" s="20">
        <v>0</v>
      </c>
      <c r="X54" s="19">
        <v>0</v>
      </c>
      <c r="Y54" s="19">
        <v>0</v>
      </c>
      <c r="Z54" s="18"/>
      <c r="AA54" s="17">
        <v>0</v>
      </c>
    </row>
    <row r="55" spans="2:27" ht="15">
      <c r="B55" s="24" t="s">
        <v>8</v>
      </c>
      <c r="C55" s="19">
        <v>206</v>
      </c>
      <c r="D55" s="19">
        <v>237</v>
      </c>
      <c r="E55" s="18">
        <f>(D55/D$11)</f>
        <v>0.013226922647616922</v>
      </c>
      <c r="F55" s="23">
        <f>(D55/D$51)</f>
        <v>0.29773869346733667</v>
      </c>
      <c r="G55" s="20">
        <v>37542879</v>
      </c>
      <c r="H55" s="22">
        <v>17</v>
      </c>
      <c r="I55" s="21">
        <v>203</v>
      </c>
      <c r="J55" s="18">
        <f>(I55/D55)</f>
        <v>0.8565400843881856</v>
      </c>
      <c r="K55" s="20">
        <v>35486879</v>
      </c>
      <c r="L55" s="20">
        <f>(K55/I55)</f>
        <v>174812.2118226601</v>
      </c>
      <c r="M55" s="22">
        <v>19</v>
      </c>
      <c r="N55" s="21">
        <f>(C55-I55)</f>
        <v>3</v>
      </c>
      <c r="O55" s="19">
        <f>(D55-I55)</f>
        <v>34</v>
      </c>
      <c r="P55" s="18">
        <f>(O55/D55)</f>
        <v>0.14345991561181434</v>
      </c>
      <c r="Q55" s="20">
        <f>(G55-K55)</f>
        <v>2056000</v>
      </c>
      <c r="R55" s="19">
        <v>2</v>
      </c>
      <c r="S55" s="19">
        <v>4</v>
      </c>
      <c r="T55" s="20">
        <v>556000</v>
      </c>
      <c r="U55" s="19">
        <v>0</v>
      </c>
      <c r="V55" s="19">
        <v>0</v>
      </c>
      <c r="W55" s="20">
        <v>0</v>
      </c>
      <c r="X55" s="19">
        <v>1</v>
      </c>
      <c r="Y55" s="19">
        <v>30</v>
      </c>
      <c r="Z55" s="18">
        <f>(Y55/O55)</f>
        <v>0.8823529411764706</v>
      </c>
      <c r="AA55" s="17">
        <v>1500000</v>
      </c>
    </row>
    <row r="56" spans="2:27" ht="15">
      <c r="B56" s="24" t="s">
        <v>7</v>
      </c>
      <c r="C56" s="19">
        <v>212</v>
      </c>
      <c r="D56" s="19">
        <v>250</v>
      </c>
      <c r="E56" s="18">
        <f>(D56/D$11)</f>
        <v>0.013952450050228821</v>
      </c>
      <c r="F56" s="23">
        <f>(D56/D$51)</f>
        <v>0.314070351758794</v>
      </c>
      <c r="G56" s="20">
        <v>41227518</v>
      </c>
      <c r="H56" s="22">
        <v>15</v>
      </c>
      <c r="I56" s="21">
        <v>210</v>
      </c>
      <c r="J56" s="18">
        <f>(I56/D56)</f>
        <v>0.84</v>
      </c>
      <c r="K56" s="20">
        <v>37227518</v>
      </c>
      <c r="L56" s="20">
        <f>(K56/I56)</f>
        <v>177273.89523809523</v>
      </c>
      <c r="M56" s="22">
        <v>18</v>
      </c>
      <c r="N56" s="21">
        <f>(C56-I56)</f>
        <v>2</v>
      </c>
      <c r="O56" s="19">
        <f>(D56-I56)</f>
        <v>40</v>
      </c>
      <c r="P56" s="18">
        <f>(O56/D56)</f>
        <v>0.16</v>
      </c>
      <c r="Q56" s="20">
        <f>(G56-K56)</f>
        <v>4000000</v>
      </c>
      <c r="R56" s="19">
        <v>0</v>
      </c>
      <c r="S56" s="19">
        <v>0</v>
      </c>
      <c r="T56" s="20">
        <v>0</v>
      </c>
      <c r="U56" s="19">
        <v>0</v>
      </c>
      <c r="V56" s="19">
        <v>0</v>
      </c>
      <c r="W56" s="20">
        <v>0</v>
      </c>
      <c r="X56" s="19">
        <v>2</v>
      </c>
      <c r="Y56" s="19">
        <v>40</v>
      </c>
      <c r="Z56" s="18">
        <f>(Y56/O56)</f>
        <v>1</v>
      </c>
      <c r="AA56" s="17">
        <v>4000000</v>
      </c>
    </row>
    <row r="57" spans="2:27" ht="15">
      <c r="B57" s="24"/>
      <c r="C57" s="35"/>
      <c r="D57" s="35"/>
      <c r="E57" s="35"/>
      <c r="F57" s="35"/>
      <c r="G57" s="20"/>
      <c r="H57" s="37"/>
      <c r="I57" s="36"/>
      <c r="J57" s="35"/>
      <c r="K57" s="20"/>
      <c r="L57" s="38"/>
      <c r="M57" s="37"/>
      <c r="N57" s="36"/>
      <c r="O57" s="35"/>
      <c r="P57" s="35"/>
      <c r="Q57" s="20"/>
      <c r="R57" s="35"/>
      <c r="S57" s="35"/>
      <c r="T57" s="20"/>
      <c r="U57" s="35"/>
      <c r="V57" s="35"/>
      <c r="W57" s="20"/>
      <c r="X57" s="35"/>
      <c r="Y57" s="35"/>
      <c r="Z57" s="35"/>
      <c r="AA57" s="17"/>
    </row>
    <row r="58" spans="1:27" s="25" customFormat="1" ht="15">
      <c r="A58" s="1"/>
      <c r="B58" s="34" t="s">
        <v>6</v>
      </c>
      <c r="C58" s="28">
        <f>SUM(C59:C62)</f>
        <v>316</v>
      </c>
      <c r="D58" s="28">
        <f>SUM(D59:D62)</f>
        <v>898</v>
      </c>
      <c r="E58" s="27">
        <f>(D58/D$11)</f>
        <v>0.05011720058042192</v>
      </c>
      <c r="F58" s="33">
        <f>(D58/D$51)</f>
        <v>1.1281407035175879</v>
      </c>
      <c r="G58" s="29">
        <f>SUM(G59:G62)</f>
        <v>103026280</v>
      </c>
      <c r="H58" s="31"/>
      <c r="I58" s="30">
        <f>SUM(I59:I62)</f>
        <v>297</v>
      </c>
      <c r="J58" s="27">
        <f>(I58/D58)</f>
        <v>0.3307349665924276</v>
      </c>
      <c r="K58" s="32">
        <f>SUM(K59:K62)</f>
        <v>60169858</v>
      </c>
      <c r="L58" s="20">
        <f>(K58/I58)</f>
        <v>202592.11447811447</v>
      </c>
      <c r="M58" s="31"/>
      <c r="N58" s="30">
        <f>SUM(N59:N62)</f>
        <v>19</v>
      </c>
      <c r="O58" s="28">
        <f>SUM(O59:O62)</f>
        <v>601</v>
      </c>
      <c r="P58" s="27">
        <f>(O58/D58)</f>
        <v>0.6692650334075724</v>
      </c>
      <c r="Q58" s="29">
        <f>SUM(Q59:Q62)</f>
        <v>42856422</v>
      </c>
      <c r="R58" s="28">
        <f>SUM(R59:R62)</f>
        <v>2</v>
      </c>
      <c r="S58" s="28">
        <f>SUM(S59:S62)</f>
        <v>4</v>
      </c>
      <c r="T58" s="29">
        <f>SUM(T59:T62)</f>
        <v>930000</v>
      </c>
      <c r="U58" s="28">
        <f>SUM(U59:U62)</f>
        <v>1</v>
      </c>
      <c r="V58" s="28">
        <f>SUM(V59:V62)</f>
        <v>3</v>
      </c>
      <c r="W58" s="29">
        <f>SUM(W59:W62)</f>
        <v>600000</v>
      </c>
      <c r="X58" s="28">
        <f>SUM(X59:X62)</f>
        <v>16</v>
      </c>
      <c r="Y58" s="28">
        <f>SUM(Y59:Y62)</f>
        <v>594</v>
      </c>
      <c r="Z58" s="27">
        <f>(Y58/O58)</f>
        <v>0.9883527454242929</v>
      </c>
      <c r="AA58" s="26">
        <f>SUM(AA59:AA62)</f>
        <v>41326422</v>
      </c>
    </row>
    <row r="59" spans="2:27" ht="15">
      <c r="B59" s="24" t="s">
        <v>5</v>
      </c>
      <c r="C59" s="19">
        <v>36</v>
      </c>
      <c r="D59" s="19">
        <v>36</v>
      </c>
      <c r="E59" s="18">
        <f>(D59/D$11)</f>
        <v>0.00200915280723295</v>
      </c>
      <c r="F59" s="23">
        <f>(D59/D$51)</f>
        <v>0.04522613065326633</v>
      </c>
      <c r="G59" s="20">
        <v>7289579</v>
      </c>
      <c r="H59" s="22">
        <v>21</v>
      </c>
      <c r="I59" s="21">
        <v>36</v>
      </c>
      <c r="J59" s="18">
        <f>(I59/D59)</f>
        <v>1</v>
      </c>
      <c r="K59" s="20">
        <v>7289579</v>
      </c>
      <c r="L59" s="20">
        <f>(K59/I59)</f>
        <v>202488.30555555556</v>
      </c>
      <c r="M59" s="22">
        <v>11</v>
      </c>
      <c r="N59" s="21">
        <f>(C59-I59)</f>
        <v>0</v>
      </c>
      <c r="O59" s="19">
        <f>(D59-I59)</f>
        <v>0</v>
      </c>
      <c r="P59" s="18">
        <f>(O59/D59)</f>
        <v>0</v>
      </c>
      <c r="Q59" s="20">
        <f>(G59-K59)</f>
        <v>0</v>
      </c>
      <c r="R59" s="19">
        <v>0</v>
      </c>
      <c r="S59" s="19">
        <v>0</v>
      </c>
      <c r="T59" s="20">
        <v>0</v>
      </c>
      <c r="U59" s="19">
        <v>0</v>
      </c>
      <c r="V59" s="19">
        <v>0</v>
      </c>
      <c r="W59" s="20">
        <v>0</v>
      </c>
      <c r="X59" s="19">
        <v>0</v>
      </c>
      <c r="Y59" s="19">
        <v>0</v>
      </c>
      <c r="Z59" s="18"/>
      <c r="AA59" s="17">
        <v>0</v>
      </c>
    </row>
    <row r="60" spans="2:27" ht="15">
      <c r="B60" s="24" t="s">
        <v>4</v>
      </c>
      <c r="C60" s="19">
        <v>27</v>
      </c>
      <c r="D60" s="19">
        <v>28</v>
      </c>
      <c r="E60" s="18">
        <f>(D60/D$11)</f>
        <v>0.001562674405625628</v>
      </c>
      <c r="F60" s="23">
        <f>(D60/D$51)</f>
        <v>0.035175879396984924</v>
      </c>
      <c r="G60" s="20">
        <v>4559780</v>
      </c>
      <c r="H60" s="22">
        <v>24</v>
      </c>
      <c r="I60" s="21">
        <v>26</v>
      </c>
      <c r="J60" s="18">
        <f>(I60/D60)</f>
        <v>0.9285714285714286</v>
      </c>
      <c r="K60" s="20">
        <v>4429780</v>
      </c>
      <c r="L60" s="20">
        <f>(K60/I60)</f>
        <v>170376.15384615384</v>
      </c>
      <c r="M60" s="22">
        <v>20</v>
      </c>
      <c r="N60" s="21">
        <f>(C60-I60)</f>
        <v>1</v>
      </c>
      <c r="O60" s="19">
        <f>(D60-I60)</f>
        <v>2</v>
      </c>
      <c r="P60" s="18">
        <f>(O60/D60)</f>
        <v>0.07142857142857142</v>
      </c>
      <c r="Q60" s="20">
        <f>(G60-K60)</f>
        <v>130000</v>
      </c>
      <c r="R60" s="19">
        <v>1</v>
      </c>
      <c r="S60" s="19">
        <v>2</v>
      </c>
      <c r="T60" s="20">
        <v>130000</v>
      </c>
      <c r="U60" s="19">
        <v>0</v>
      </c>
      <c r="V60" s="19">
        <v>0</v>
      </c>
      <c r="W60" s="20">
        <v>0</v>
      </c>
      <c r="X60" s="19">
        <v>0</v>
      </c>
      <c r="Y60" s="19">
        <v>0</v>
      </c>
      <c r="Z60" s="18">
        <f>(Y60/O60)</f>
        <v>0</v>
      </c>
      <c r="AA60" s="17">
        <v>0</v>
      </c>
    </row>
    <row r="61" spans="2:27" ht="15">
      <c r="B61" s="24" t="s">
        <v>3</v>
      </c>
      <c r="C61" s="19">
        <v>128</v>
      </c>
      <c r="D61" s="19">
        <v>706</v>
      </c>
      <c r="E61" s="18">
        <f>(D61/D$11)</f>
        <v>0.03940171894184619</v>
      </c>
      <c r="F61" s="23">
        <f>(D61/D$51)</f>
        <v>0.8869346733668342</v>
      </c>
      <c r="G61" s="20">
        <v>57136313</v>
      </c>
      <c r="H61" s="22">
        <v>13</v>
      </c>
      <c r="I61" s="21">
        <v>112</v>
      </c>
      <c r="J61" s="18">
        <f>(I61/D61)</f>
        <v>0.15864022662889518</v>
      </c>
      <c r="K61" s="20">
        <v>15809891</v>
      </c>
      <c r="L61" s="20">
        <f>(K61/I61)</f>
        <v>141159.74107142858</v>
      </c>
      <c r="M61" s="22">
        <v>24</v>
      </c>
      <c r="N61" s="21">
        <f>(C61-I61)</f>
        <v>16</v>
      </c>
      <c r="O61" s="19">
        <f>(D61-I61)</f>
        <v>594</v>
      </c>
      <c r="P61" s="18">
        <f>(O61/D61)</f>
        <v>0.8413597733711048</v>
      </c>
      <c r="Q61" s="20">
        <f>(G61-K61)</f>
        <v>41326422</v>
      </c>
      <c r="R61" s="19">
        <v>0</v>
      </c>
      <c r="S61" s="19">
        <v>0</v>
      </c>
      <c r="T61" s="20">
        <v>0</v>
      </c>
      <c r="U61" s="19">
        <v>0</v>
      </c>
      <c r="V61" s="19">
        <v>0</v>
      </c>
      <c r="W61" s="20">
        <v>0</v>
      </c>
      <c r="X61" s="19">
        <v>16</v>
      </c>
      <c r="Y61" s="19">
        <v>594</v>
      </c>
      <c r="Z61" s="18">
        <f>(Y61/O61)</f>
        <v>1</v>
      </c>
      <c r="AA61" s="17">
        <v>41326422</v>
      </c>
    </row>
    <row r="62" spans="2:27" ht="15">
      <c r="B62" s="24" t="s">
        <v>2</v>
      </c>
      <c r="C62" s="19">
        <v>125</v>
      </c>
      <c r="D62" s="19">
        <v>128</v>
      </c>
      <c r="E62" s="18">
        <f>(D62/D$11)</f>
        <v>0.007143654425717156</v>
      </c>
      <c r="F62" s="23">
        <f>(D62/D$51)</f>
        <v>0.16080402010050251</v>
      </c>
      <c r="G62" s="20">
        <v>34040608</v>
      </c>
      <c r="H62" s="22">
        <v>18</v>
      </c>
      <c r="I62" s="21">
        <v>123</v>
      </c>
      <c r="J62" s="18">
        <f>(I62/D62)</f>
        <v>0.9609375</v>
      </c>
      <c r="K62" s="20">
        <v>32640608</v>
      </c>
      <c r="L62" s="20">
        <f>(K62/I62)</f>
        <v>265370.7967479675</v>
      </c>
      <c r="M62" s="22">
        <v>2</v>
      </c>
      <c r="N62" s="21">
        <f>(C62-I62)</f>
        <v>2</v>
      </c>
      <c r="O62" s="19">
        <f>(D62-I62)</f>
        <v>5</v>
      </c>
      <c r="P62" s="18">
        <f>(O62/D62)</f>
        <v>0.0390625</v>
      </c>
      <c r="Q62" s="20">
        <f>(G62-K62)</f>
        <v>1400000</v>
      </c>
      <c r="R62" s="19">
        <v>1</v>
      </c>
      <c r="S62" s="19">
        <v>2</v>
      </c>
      <c r="T62" s="20">
        <v>800000</v>
      </c>
      <c r="U62" s="19">
        <v>1</v>
      </c>
      <c r="V62" s="19">
        <v>3</v>
      </c>
      <c r="W62" s="20">
        <v>600000</v>
      </c>
      <c r="X62" s="19">
        <v>0</v>
      </c>
      <c r="Y62" s="19">
        <v>0</v>
      </c>
      <c r="Z62" s="18">
        <f>(Y62/O62)</f>
        <v>0</v>
      </c>
      <c r="AA62" s="17">
        <v>0</v>
      </c>
    </row>
    <row r="63" spans="2:27" ht="15.75" thickBot="1">
      <c r="B63" s="16"/>
      <c r="C63" s="12"/>
      <c r="D63" s="12"/>
      <c r="E63" s="12"/>
      <c r="F63" s="12"/>
      <c r="G63" s="13"/>
      <c r="H63" s="15"/>
      <c r="I63" s="14"/>
      <c r="J63" s="12"/>
      <c r="K63" s="13"/>
      <c r="L63" s="13"/>
      <c r="M63" s="15"/>
      <c r="N63" s="14"/>
      <c r="O63" s="12"/>
      <c r="P63" s="12"/>
      <c r="Q63" s="13"/>
      <c r="R63" s="12"/>
      <c r="S63" s="12"/>
      <c r="T63" s="13"/>
      <c r="U63" s="12"/>
      <c r="V63" s="12"/>
      <c r="W63" s="13"/>
      <c r="X63" s="12"/>
      <c r="Y63" s="12"/>
      <c r="Z63" s="12"/>
      <c r="AA63" s="11"/>
    </row>
    <row r="64" ht="15.75" thickTop="1"/>
    <row r="65" ht="15">
      <c r="B65" s="10" t="s">
        <v>1</v>
      </c>
    </row>
    <row r="66" ht="15">
      <c r="B66" s="10" t="s">
        <v>0</v>
      </c>
    </row>
    <row r="67" ht="15">
      <c r="O67" s="1">
        <v>294</v>
      </c>
    </row>
    <row r="68" ht="15">
      <c r="O68" s="9">
        <f>(O58-O67)/O67</f>
        <v>1.0442176870748299</v>
      </c>
    </row>
    <row r="71" spans="2:5" ht="15">
      <c r="B71" s="5"/>
      <c r="C71" s="5"/>
      <c r="D71" s="5"/>
      <c r="E71" s="5"/>
    </row>
    <row r="72" spans="2:5" ht="15">
      <c r="B72" s="8"/>
      <c r="C72" s="5"/>
      <c r="D72" s="5"/>
      <c r="E72" s="4"/>
    </row>
    <row r="73" spans="2:5" ht="15">
      <c r="B73" s="7"/>
      <c r="C73" s="5"/>
      <c r="D73" s="5"/>
      <c r="E73" s="5"/>
    </row>
    <row r="74" spans="2:5" ht="15">
      <c r="B74" s="7"/>
      <c r="C74" s="5"/>
      <c r="D74" s="5"/>
      <c r="E74" s="4"/>
    </row>
    <row r="75" spans="2:5" ht="15">
      <c r="B75" s="6"/>
      <c r="C75" s="5"/>
      <c r="D75" s="5"/>
      <c r="E75" s="4"/>
    </row>
    <row r="76" spans="2:5" ht="15">
      <c r="B76" s="6"/>
      <c r="C76" s="5"/>
      <c r="D76" s="5"/>
      <c r="E76" s="4"/>
    </row>
    <row r="77" spans="2:5" ht="15">
      <c r="B77" s="6"/>
      <c r="C77" s="5"/>
      <c r="D77" s="5"/>
      <c r="E77" s="4"/>
    </row>
    <row r="78" spans="2:5" ht="15">
      <c r="B78" s="5"/>
      <c r="C78" s="5"/>
      <c r="D78" s="5"/>
      <c r="E78" s="4"/>
    </row>
    <row r="79" spans="2:5" ht="15">
      <c r="B79" s="5"/>
      <c r="C79" s="5"/>
      <c r="D79" s="5"/>
      <c r="E79" s="4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Amy Chen</dc:creator>
  <cp:keywords/>
  <dc:description/>
  <cp:lastModifiedBy>Amy Chen</cp:lastModifiedBy>
  <dcterms:created xsi:type="dcterms:W3CDTF">2014-12-05T19:04:10Z</dcterms:created>
  <dcterms:modified xsi:type="dcterms:W3CDTF">2014-12-05T19:04:27Z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Installer, sp19</vt:lpwstr>
  </property>
  <property fmtid="{D5CDD505-2E9C-101B-9397-08002B2CF9AE}" pid="4" name="display_urn:schemas-microsoft-com:office:office#Auth">
    <vt:lpwstr>Installer, sp19</vt:lpwstr>
  </property>
</Properties>
</file>