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95" windowHeight="11445" activeTab="0"/>
  </bookViews>
  <sheets>
    <sheet name="Table 1C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<sst xmlns="http://schemas.openxmlformats.org/spreadsheetml/2006/main" count="85" uniqueCount="61">
  <si>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SOURCE:  U. S. Department of Commerce.  Bureau of the Census.  Manufacturing, Mining and Construction Statistics Division.</t>
  </si>
  <si>
    <t>Prepared by MD Department of Planning.  Planning Data Services.  2008</t>
  </si>
  <si>
    <t>WORCESTER</t>
  </si>
  <si>
    <t>WICOMICO</t>
  </si>
  <si>
    <t>SOMERSET</t>
  </si>
  <si>
    <t>DORCHESTER</t>
  </si>
  <si>
    <t>LOWER EASTERN SHORE</t>
  </si>
  <si>
    <t>TALBOT</t>
  </si>
  <si>
    <t>QUEEN ANNE'S</t>
  </si>
  <si>
    <t>KENT</t>
  </si>
  <si>
    <t>CECIL</t>
  </si>
  <si>
    <t>CAROLINE</t>
  </si>
  <si>
    <t>UPPER EASTERN SHORE</t>
  </si>
  <si>
    <t>WASHINGTON</t>
  </si>
  <si>
    <t>GARRETT</t>
  </si>
  <si>
    <t>ALLEGANY</t>
  </si>
  <si>
    <t>WESTERN MARYLAND</t>
  </si>
  <si>
    <t>ST. MARY'S</t>
  </si>
  <si>
    <t>CHARLES</t>
  </si>
  <si>
    <t>CALVERT</t>
  </si>
  <si>
    <t>SOUTHERN MARYLAND</t>
  </si>
  <si>
    <t>PRINCE GEORGE'S</t>
  </si>
  <si>
    <t>MONTGOMERY</t>
  </si>
  <si>
    <t>FREDERICK</t>
  </si>
  <si>
    <t>SUBURBAN WASHINGTON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</si>
  <si>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</si>
  <si>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</si>
  <si>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</si>
  <si>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</si>
  <si>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</si>
  <si>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</si>
  <si>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</si>
  <si>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NON METRO NON MICRO COUNTIES</t>
  </si>
  <si>
    <t>MICROPOLITAN COUNTIES</t>
  </si>
  <si>
    <t>METROPOLITAN COUNTIES</t>
  </si>
  <si>
    <t>STATE BALANCE (minus Baltimore City)</t>
  </si>
  <si>
    <t>STATE BALANCE</t>
  </si>
  <si>
    <t>NEW SUBURBAN COUNTIES</t>
  </si>
  <si>
    <t>OLD SUBURBAN COUNTIES</t>
  </si>
  <si>
    <t xml:space="preserve">MARYLAND </t>
  </si>
  <si>
    <t>Value</t>
  </si>
  <si>
    <t>Units</t>
  </si>
  <si>
    <t>Buildings</t>
  </si>
  <si>
    <t xml:space="preserve">Rank </t>
  </si>
  <si>
    <t>of Region</t>
  </si>
  <si>
    <t>of State</t>
  </si>
  <si>
    <t>Area Name (State, Regions, Jurisdictions)</t>
  </si>
  <si>
    <t xml:space="preserve">Construction </t>
  </si>
  <si>
    <t>of Total</t>
  </si>
  <si>
    <t>Units as Percent</t>
  </si>
  <si>
    <t xml:space="preserve">Total </t>
  </si>
  <si>
    <t xml:space="preserve">5+ UNIT BUILDINGS </t>
  </si>
  <si>
    <t>3-4 UNIT BUILDINGS</t>
  </si>
  <si>
    <t>2 UNIT BUILDINGS</t>
  </si>
  <si>
    <t>ALL BUILDINGS</t>
  </si>
  <si>
    <t>Average</t>
  </si>
  <si>
    <t>Percent</t>
  </si>
  <si>
    <t>MULTI FAMILY HOUSING</t>
  </si>
  <si>
    <t xml:space="preserve">SINGLE FAMILY HOUSING </t>
  </si>
  <si>
    <t>NEW AUTHORIZED HOUSING</t>
  </si>
  <si>
    <t>Table 1C.  NEW HOUSING  AND CONSTRUCTION VALUE AUTHORIZED IN MARYLAND: 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</si>
</sst>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 horizontal="center"/>
    </xf>
    <xf numFmtId="42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42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4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42" fontId="0" fillId="0" borderId="17" xfId="0" applyNumberFormat="1" applyBorder="1" applyAlignment="1">
      <alignment/>
    </xf>
    <xf numFmtId="41" fontId="0" fillId="0" borderId="18" xfId="0" applyNumberFormat="1" applyBorder="1" applyAlignment="1">
      <alignment/>
    </xf>
    <xf numFmtId="42" fontId="0" fillId="0" borderId="18" xfId="0" applyNumberFormat="1" applyBorder="1" applyAlignment="1">
      <alignment/>
    </xf>
    <xf numFmtId="4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0" fontId="0" fillId="0" borderId="18" xfId="0" applyNumberFormat="1" applyBorder="1" applyAlignment="1">
      <alignment/>
    </xf>
    <xf numFmtId="37" fontId="0" fillId="0" borderId="20" xfId="0" applyNumberFormat="1" applyBorder="1" applyAlignment="1">
      <alignment horizontal="center"/>
    </xf>
    <xf numFmtId="41" fontId="0" fillId="0" borderId="21" xfId="0" applyNumberFormat="1" applyBorder="1" applyAlignment="1">
      <alignment/>
    </xf>
    <xf numFmtId="41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1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42" fontId="0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2" fontId="0" fillId="0" borderId="18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2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42" fontId="0" fillId="0" borderId="24" xfId="0" applyNumberFormat="1" applyBorder="1" applyAlignment="1">
      <alignment/>
    </xf>
    <xf numFmtId="41" fontId="0" fillId="0" borderId="25" xfId="0" applyNumberFormat="1" applyBorder="1" applyAlignment="1">
      <alignment/>
    </xf>
    <xf numFmtId="1" fontId="0" fillId="0" borderId="26" xfId="0" applyNumberFormat="1" applyBorder="1" applyAlignment="1">
      <alignment horizontal="center"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0" fontId="18" fillId="0" borderId="28" xfId="0" applyFont="1" applyBorder="1" applyAlignment="1">
      <alignment/>
    </xf>
    <xf numFmtId="42" fontId="0" fillId="0" borderId="11" xfId="44" applyNumberFormat="1" applyBorder="1" applyAlignment="1">
      <alignment horizontal="center"/>
      <protection/>
    </xf>
    <xf numFmtId="3" fontId="0" fillId="0" borderId="12" xfId="44" applyBorder="1" applyAlignment="1">
      <alignment horizontal="center"/>
      <protection/>
    </xf>
    <xf numFmtId="3" fontId="0" fillId="0" borderId="12" xfId="44" applyFont="1" applyBorder="1" applyAlignment="1">
      <alignment horizontal="center"/>
      <protection/>
    </xf>
    <xf numFmtId="42" fontId="0" fillId="0" borderId="12" xfId="44" applyNumberFormat="1" applyBorder="1" applyAlignment="1">
      <alignment horizontal="center"/>
      <protection/>
    </xf>
    <xf numFmtId="3" fontId="0" fillId="0" borderId="29" xfId="44" applyFont="1" applyBorder="1" applyAlignment="1">
      <alignment horizontal="center"/>
      <protection/>
    </xf>
    <xf numFmtId="1" fontId="0" fillId="0" borderId="14" xfId="0" applyNumberFormat="1" applyBorder="1" applyAlignment="1">
      <alignment horizontal="center"/>
    </xf>
    <xf numFmtId="42" fontId="0" fillId="0" borderId="30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3" xfId="0" applyNumberFormat="1" applyBorder="1" applyAlignment="1">
      <alignment/>
    </xf>
    <xf numFmtId="0" fontId="18" fillId="0" borderId="34" xfId="0" applyFont="1" applyBorder="1" applyAlignment="1">
      <alignment/>
    </xf>
    <xf numFmtId="42" fontId="18" fillId="0" borderId="17" xfId="44" applyNumberFormat="1" applyFont="1" applyBorder="1" applyAlignment="1">
      <alignment horizontal="center"/>
      <protection/>
    </xf>
    <xf numFmtId="3" fontId="18" fillId="0" borderId="18" xfId="44" applyFont="1" applyBorder="1" applyAlignment="1">
      <alignment horizontal="center"/>
      <protection/>
    </xf>
    <xf numFmtId="42" fontId="18" fillId="0" borderId="18" xfId="44" applyNumberFormat="1" applyFont="1" applyBorder="1" applyAlignment="1">
      <alignment horizontal="center"/>
      <protection/>
    </xf>
    <xf numFmtId="3" fontId="18" fillId="0" borderId="35" xfId="44" applyFont="1" applyBorder="1" applyAlignment="1">
      <alignment horizontal="center"/>
      <protection/>
    </xf>
    <xf numFmtId="1" fontId="18" fillId="0" borderId="20" xfId="0" applyNumberFormat="1" applyFont="1" applyBorder="1" applyAlignment="1">
      <alignment horizontal="center"/>
    </xf>
    <xf numFmtId="42" fontId="18" fillId="0" borderId="0" xfId="0" applyNumberFormat="1" applyFont="1" applyBorder="1" applyAlignment="1">
      <alignment horizontal="center"/>
    </xf>
    <xf numFmtId="42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1" fontId="18" fillId="0" borderId="36" xfId="0" applyNumberFormat="1" applyFont="1" applyBorder="1" applyAlignment="1">
      <alignment horizontal="center"/>
    </xf>
    <xf numFmtId="41" fontId="18" fillId="0" borderId="37" xfId="0" applyNumberFormat="1" applyFont="1" applyBorder="1" applyAlignment="1">
      <alignment horizontal="center"/>
    </xf>
    <xf numFmtId="41" fontId="18" fillId="0" borderId="38" xfId="0" applyNumberFormat="1" applyFont="1" applyBorder="1" applyAlignment="1">
      <alignment horizontal="center"/>
    </xf>
    <xf numFmtId="41" fontId="18" fillId="0" borderId="39" xfId="0" applyNumberFormat="1" applyFont="1" applyBorder="1" applyAlignment="1">
      <alignment horizontal="center"/>
    </xf>
    <xf numFmtId="41" fontId="18" fillId="0" borderId="18" xfId="0" applyNumberFormat="1" applyFont="1" applyBorder="1" applyAlignment="1">
      <alignment horizontal="center"/>
    </xf>
    <xf numFmtId="41" fontId="18" fillId="0" borderId="22" xfId="0" applyNumberFormat="1" applyFont="1" applyBorder="1" applyAlignment="1">
      <alignment horizontal="center"/>
    </xf>
    <xf numFmtId="42" fontId="18" fillId="0" borderId="40" xfId="44" applyNumberFormat="1" applyFont="1" applyBorder="1" applyAlignment="1">
      <alignment horizontal="centerContinuous"/>
      <protection/>
    </xf>
    <xf numFmtId="3" fontId="18" fillId="0" borderId="38" xfId="44" applyFont="1" applyBorder="1" applyAlignment="1">
      <alignment horizontal="centerContinuous"/>
      <protection/>
    </xf>
    <xf numFmtId="3" fontId="18" fillId="0" borderId="39" xfId="44" applyFont="1" applyBorder="1" applyAlignment="1">
      <alignment horizontal="centerContinuous"/>
      <protection/>
    </xf>
    <xf numFmtId="42" fontId="18" fillId="0" borderId="38" xfId="44" applyNumberFormat="1" applyFont="1" applyBorder="1" applyAlignment="1">
      <alignment horizontal="centerContinuous"/>
      <protection/>
    </xf>
    <xf numFmtId="3" fontId="18" fillId="0" borderId="41" xfId="44" applyFont="1" applyBorder="1" applyAlignment="1">
      <alignment horizontal="centerContinuous"/>
      <protection/>
    </xf>
    <xf numFmtId="0" fontId="18" fillId="0" borderId="0" xfId="0" applyFont="1" applyBorder="1" applyAlignment="1">
      <alignment horizontal="centerContinuous"/>
    </xf>
    <xf numFmtId="0" fontId="18" fillId="0" borderId="22" xfId="0" applyFont="1" applyBorder="1" applyAlignment="1">
      <alignment/>
    </xf>
    <xf numFmtId="0" fontId="18" fillId="0" borderId="42" xfId="0" applyFont="1" applyBorder="1" applyAlignment="1">
      <alignment horizontal="centerContinuous"/>
    </xf>
    <xf numFmtId="42" fontId="18" fillId="0" borderId="42" xfId="0" applyNumberFormat="1" applyFont="1" applyBorder="1" applyAlignment="1">
      <alignment horizontal="centerContinuous"/>
    </xf>
    <xf numFmtId="3" fontId="18" fillId="0" borderId="42" xfId="44" applyFont="1" applyBorder="1" applyAlignment="1">
      <alignment horizontal="centerContinuous"/>
      <protection/>
    </xf>
    <xf numFmtId="42" fontId="18" fillId="0" borderId="42" xfId="44" applyNumberFormat="1" applyFont="1" applyBorder="1" applyAlignment="1">
      <alignment horizontal="centerContinuous"/>
      <protection/>
    </xf>
    <xf numFmtId="42" fontId="18" fillId="0" borderId="41" xfId="0" applyNumberFormat="1" applyFont="1" applyBorder="1" applyAlignment="1">
      <alignment horizontal="centerContinuous"/>
    </xf>
    <xf numFmtId="41" fontId="18" fillId="0" borderId="0" xfId="0" applyNumberFormat="1" applyFont="1" applyBorder="1" applyAlignment="1">
      <alignment horizontal="centerContinuous"/>
    </xf>
    <xf numFmtId="1" fontId="18" fillId="0" borderId="43" xfId="0" applyNumberFormat="1" applyFont="1" applyBorder="1" applyAlignment="1">
      <alignment horizontal="center"/>
    </xf>
    <xf numFmtId="42" fontId="18" fillId="0" borderId="38" xfId="0" applyNumberFormat="1" applyFont="1" applyBorder="1" applyAlignment="1">
      <alignment/>
    </xf>
    <xf numFmtId="41" fontId="18" fillId="0" borderId="36" xfId="0" applyNumberFormat="1" applyFont="1" applyBorder="1" applyAlignment="1">
      <alignment/>
    </xf>
    <xf numFmtId="0" fontId="18" fillId="0" borderId="37" xfId="0" applyFont="1" applyBorder="1" applyAlignment="1">
      <alignment horizontal="center"/>
    </xf>
    <xf numFmtId="42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 horizontal="centerContinuous"/>
    </xf>
    <xf numFmtId="0" fontId="18" fillId="0" borderId="22" xfId="0" applyFont="1" applyBorder="1" applyAlignment="1">
      <alignment horizontal="centerContinuous"/>
    </xf>
    <xf numFmtId="42" fontId="18" fillId="0" borderId="44" xfId="0" applyNumberFormat="1" applyFont="1" applyBorder="1" applyAlignment="1">
      <alignment horizontal="centerContinuous"/>
    </xf>
    <xf numFmtId="42" fontId="18" fillId="0" borderId="45" xfId="0" applyNumberFormat="1" applyFont="1" applyBorder="1" applyAlignment="1">
      <alignment horizontal="centerContinuous"/>
    </xf>
    <xf numFmtId="42" fontId="18" fillId="0" borderId="0" xfId="0" applyNumberFormat="1" applyFont="1" applyBorder="1" applyAlignment="1">
      <alignment horizontal="centerContinuous"/>
    </xf>
    <xf numFmtId="41" fontId="18" fillId="0" borderId="45" xfId="0" applyNumberFormat="1" applyFont="1" applyBorder="1" applyAlignment="1">
      <alignment horizontal="centerContinuous"/>
    </xf>
    <xf numFmtId="3" fontId="18" fillId="0" borderId="45" xfId="44" applyFont="1" applyBorder="1" applyAlignment="1">
      <alignment horizontal="centerContinuous"/>
      <protection/>
    </xf>
    <xf numFmtId="1" fontId="18" fillId="0" borderId="46" xfId="0" applyNumberFormat="1" applyFont="1" applyBorder="1" applyAlignment="1">
      <alignment horizontal="centerContinuous"/>
    </xf>
    <xf numFmtId="41" fontId="18" fillId="0" borderId="47" xfId="0" applyNumberFormat="1" applyFont="1" applyBorder="1" applyAlignment="1">
      <alignment horizontal="centerContinuous"/>
    </xf>
    <xf numFmtId="0" fontId="18" fillId="0" borderId="4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42" fontId="18" fillId="0" borderId="49" xfId="44" applyNumberFormat="1" applyFont="1" applyBorder="1" applyAlignment="1">
      <alignment horizontal="centerContinuous"/>
      <protection/>
    </xf>
    <xf numFmtId="3" fontId="18" fillId="0" borderId="10" xfId="44" applyFont="1" applyBorder="1" applyAlignment="1">
      <alignment horizontal="centerContinuous"/>
      <protection/>
    </xf>
    <xf numFmtId="0" fontId="18" fillId="0" borderId="10" xfId="0" applyFont="1" applyBorder="1" applyAlignment="1">
      <alignment horizontal="centerContinuous"/>
    </xf>
    <xf numFmtId="42" fontId="18" fillId="0" borderId="10" xfId="44" applyNumberFormat="1" applyFont="1" applyBorder="1" applyAlignment="1">
      <alignment horizontal="centerContinuous"/>
      <protection/>
    </xf>
    <xf numFmtId="41" fontId="18" fillId="0" borderId="10" xfId="0" applyNumberFormat="1" applyFont="1" applyBorder="1" applyAlignment="1">
      <alignment/>
    </xf>
    <xf numFmtId="1" fontId="18" fillId="0" borderId="50" xfId="0" applyNumberFormat="1" applyFont="1" applyBorder="1" applyAlignment="1">
      <alignment horizontal="center"/>
    </xf>
    <xf numFmtId="42" fontId="18" fillId="0" borderId="10" xfId="0" applyNumberFormat="1" applyFont="1" applyBorder="1" applyAlignment="1">
      <alignment/>
    </xf>
    <xf numFmtId="41" fontId="18" fillId="0" borderId="51" xfId="0" applyNumberFormat="1" applyFont="1" applyBorder="1" applyAlignment="1">
      <alignment/>
    </xf>
    <xf numFmtId="0" fontId="18" fillId="0" borderId="52" xfId="0" applyFont="1" applyBorder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9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39.421875" style="3" bestFit="1" customWidth="1"/>
    <col min="3" max="3" width="9.7109375" style="0" customWidth="1"/>
    <col min="4" max="4" width="7.7109375" style="0" customWidth="1"/>
    <col min="5" max="5" width="8.57421875" style="0" customWidth="1"/>
    <col min="6" max="6" width="10.00390625" style="0" customWidth="1"/>
    <col min="7" max="7" width="15.00390625" style="1" customWidth="1"/>
    <col min="8" max="8" width="14.00390625" style="0" customWidth="1"/>
    <col min="9" max="9" width="7.7109375" style="2" customWidth="1"/>
    <col min="10" max="10" width="8.28125" style="0" customWidth="1"/>
    <col min="11" max="11" width="15.00390625" style="1" customWidth="1"/>
    <col min="12" max="12" width="12.00390625" style="1" customWidth="1"/>
    <col min="13" max="13" width="8.57421875" style="0" customWidth="1"/>
    <col min="14" max="14" width="9.421875" style="0" customWidth="1"/>
    <col min="15" max="15" width="6.7109375" style="0" customWidth="1"/>
    <col min="16" max="16" width="13.421875" style="1" customWidth="1"/>
    <col min="17" max="17" width="9.421875" style="0" customWidth="1"/>
    <col min="18" max="18" width="6.140625" style="0" customWidth="1"/>
    <col min="19" max="19" width="12.28125" style="1" customWidth="1"/>
    <col min="20" max="20" width="9.421875" style="0" customWidth="1"/>
    <col min="21" max="21" width="5.28125" style="0" customWidth="1"/>
    <col min="22" max="22" width="12.28125" style="1" customWidth="1"/>
    <col min="23" max="23" width="9.421875" style="0" customWidth="1"/>
    <col min="24" max="24" width="7.7109375" style="0" customWidth="1"/>
    <col min="25" max="25" width="13.421875" style="1" customWidth="1"/>
  </cols>
  <sheetData>
    <row r="1" spans="2:24" ht="15">
      <c r="B1" s="119" t="s">
        <v>60</v>
      </c>
      <c r="J1" s="2"/>
      <c r="M1" s="4"/>
      <c r="N1" s="2"/>
      <c r="O1" s="2"/>
      <c r="Q1" s="2"/>
      <c r="R1" s="2"/>
      <c r="T1" s="2"/>
      <c r="U1" s="2"/>
      <c r="W1" s="2"/>
      <c r="X1" s="2"/>
    </row>
    <row r="2" spans="10:24" ht="13.5" thickBot="1">
      <c r="J2" s="2"/>
      <c r="M2" s="4"/>
      <c r="N2" s="2"/>
      <c r="O2" s="2"/>
      <c r="Q2" s="2"/>
      <c r="R2" s="2"/>
      <c r="T2" s="2"/>
      <c r="U2" s="2"/>
      <c r="W2" s="2"/>
      <c r="X2" s="2"/>
    </row>
    <row r="3" spans="2:25" s="3" customFormat="1" ht="13.5" thickTop="1">
      <c r="B3" s="53"/>
      <c r="C3" s="118"/>
      <c r="D3" s="15"/>
      <c r="E3" s="15"/>
      <c r="F3" s="15"/>
      <c r="G3" s="116"/>
      <c r="H3" s="15"/>
      <c r="I3" s="117"/>
      <c r="J3" s="114"/>
      <c r="K3" s="116"/>
      <c r="L3" s="116"/>
      <c r="M3" s="115"/>
      <c r="N3" s="114"/>
      <c r="O3" s="111"/>
      <c r="P3" s="113"/>
      <c r="Q3" s="111"/>
      <c r="R3" s="111"/>
      <c r="S3" s="113"/>
      <c r="T3" s="111"/>
      <c r="U3" s="111"/>
      <c r="V3" s="113"/>
      <c r="W3" s="112"/>
      <c r="X3" s="111"/>
      <c r="Y3" s="110"/>
    </row>
    <row r="4" spans="2:25" s="3" customFormat="1" ht="12.75">
      <c r="B4" s="23"/>
      <c r="C4" s="109" t="s">
        <v>59</v>
      </c>
      <c r="D4" s="108"/>
      <c r="E4" s="108"/>
      <c r="F4" s="108"/>
      <c r="G4" s="102"/>
      <c r="H4" s="108"/>
      <c r="I4" s="107" t="s">
        <v>58</v>
      </c>
      <c r="J4" s="104"/>
      <c r="K4" s="102"/>
      <c r="L4" s="102"/>
      <c r="M4" s="106"/>
      <c r="N4" s="105" t="s">
        <v>57</v>
      </c>
      <c r="O4" s="104"/>
      <c r="P4" s="103"/>
      <c r="Q4" s="93"/>
      <c r="R4" s="93"/>
      <c r="S4" s="103"/>
      <c r="T4" s="93"/>
      <c r="U4" s="93"/>
      <c r="V4" s="102"/>
      <c r="W4" s="93"/>
      <c r="X4" s="93"/>
      <c r="Y4" s="101"/>
    </row>
    <row r="5" spans="2:25" s="3" customFormat="1" ht="12.75">
      <c r="B5" s="23"/>
      <c r="C5" s="100"/>
      <c r="D5" s="99"/>
      <c r="E5" s="86"/>
      <c r="F5" s="86"/>
      <c r="G5" s="98"/>
      <c r="H5" s="97" t="s">
        <v>47</v>
      </c>
      <c r="I5" s="96"/>
      <c r="J5" s="74" t="s">
        <v>56</v>
      </c>
      <c r="K5" s="95"/>
      <c r="L5" s="72" t="s">
        <v>55</v>
      </c>
      <c r="M5" s="94" t="s">
        <v>55</v>
      </c>
      <c r="N5" s="90" t="s">
        <v>54</v>
      </c>
      <c r="O5" s="93"/>
      <c r="P5" s="92"/>
      <c r="Q5" s="90" t="s">
        <v>53</v>
      </c>
      <c r="R5" s="90"/>
      <c r="S5" s="91"/>
      <c r="T5" s="83" t="s">
        <v>52</v>
      </c>
      <c r="U5" s="90"/>
      <c r="V5" s="89"/>
      <c r="W5" s="83" t="s">
        <v>51</v>
      </c>
      <c r="X5" s="88"/>
      <c r="Y5" s="81"/>
    </row>
    <row r="6" spans="2:25" s="3" customFormat="1" ht="12.75">
      <c r="B6" s="23"/>
      <c r="C6" s="87"/>
      <c r="D6" s="74" t="s">
        <v>50</v>
      </c>
      <c r="E6" s="86" t="s">
        <v>49</v>
      </c>
      <c r="F6" s="86"/>
      <c r="G6" s="73" t="s">
        <v>47</v>
      </c>
      <c r="H6" s="76" t="s">
        <v>40</v>
      </c>
      <c r="I6" s="75"/>
      <c r="J6" s="74" t="s">
        <v>48</v>
      </c>
      <c r="K6" s="73" t="s">
        <v>47</v>
      </c>
      <c r="L6" s="72" t="s">
        <v>47</v>
      </c>
      <c r="M6" s="71" t="s">
        <v>40</v>
      </c>
      <c r="N6" s="85"/>
      <c r="O6" s="82"/>
      <c r="P6" s="84"/>
      <c r="Q6" s="82"/>
      <c r="R6" s="82"/>
      <c r="S6" s="84"/>
      <c r="T6" s="82"/>
      <c r="U6" s="82"/>
      <c r="V6" s="84"/>
      <c r="W6" s="83"/>
      <c r="X6" s="82"/>
      <c r="Y6" s="81"/>
    </row>
    <row r="7" spans="2:25" s="3" customFormat="1" ht="12.75">
      <c r="B7" s="38" t="s">
        <v>46</v>
      </c>
      <c r="C7" s="80" t="s">
        <v>42</v>
      </c>
      <c r="D7" s="79" t="s">
        <v>41</v>
      </c>
      <c r="E7" s="78" t="s">
        <v>45</v>
      </c>
      <c r="F7" s="77" t="s">
        <v>44</v>
      </c>
      <c r="G7" s="73" t="s">
        <v>40</v>
      </c>
      <c r="H7" s="76" t="s">
        <v>43</v>
      </c>
      <c r="I7" s="75" t="s">
        <v>41</v>
      </c>
      <c r="J7" s="74" t="s">
        <v>41</v>
      </c>
      <c r="K7" s="73" t="s">
        <v>40</v>
      </c>
      <c r="L7" s="72" t="s">
        <v>40</v>
      </c>
      <c r="M7" s="71" t="s">
        <v>43</v>
      </c>
      <c r="N7" s="70" t="s">
        <v>42</v>
      </c>
      <c r="O7" s="68" t="s">
        <v>41</v>
      </c>
      <c r="P7" s="69" t="s">
        <v>40</v>
      </c>
      <c r="Q7" s="68" t="s">
        <v>42</v>
      </c>
      <c r="R7" s="68" t="s">
        <v>41</v>
      </c>
      <c r="S7" s="69" t="s">
        <v>40</v>
      </c>
      <c r="T7" s="68" t="s">
        <v>42</v>
      </c>
      <c r="U7" s="68" t="s">
        <v>41</v>
      </c>
      <c r="V7" s="69" t="s">
        <v>40</v>
      </c>
      <c r="W7" s="68" t="s">
        <v>42</v>
      </c>
      <c r="X7" s="68" t="s">
        <v>41</v>
      </c>
      <c r="Y7" s="67" t="s">
        <v>40</v>
      </c>
    </row>
    <row r="8" spans="2:25" ht="13.5" thickBot="1">
      <c r="B8" s="66"/>
      <c r="C8" s="65"/>
      <c r="D8" s="61"/>
      <c r="E8" s="64"/>
      <c r="F8" s="63"/>
      <c r="G8" s="18"/>
      <c r="H8" s="63"/>
      <c r="I8" s="62"/>
      <c r="J8" s="61"/>
      <c r="K8" s="18"/>
      <c r="L8" s="60"/>
      <c r="M8" s="59"/>
      <c r="N8" s="58"/>
      <c r="O8" s="55"/>
      <c r="P8" s="57"/>
      <c r="Q8" s="56"/>
      <c r="R8" s="55"/>
      <c r="S8" s="57"/>
      <c r="T8" s="56"/>
      <c r="U8" s="55"/>
      <c r="V8" s="57"/>
      <c r="W8" s="56"/>
      <c r="X8" s="55"/>
      <c r="Y8" s="54"/>
    </row>
    <row r="9" spans="2:25" ht="13.5" thickTop="1">
      <c r="B9" s="53"/>
      <c r="C9" s="52"/>
      <c r="D9" s="47"/>
      <c r="E9" s="47"/>
      <c r="F9" s="47"/>
      <c r="G9" s="48"/>
      <c r="H9" s="51"/>
      <c r="I9" s="49"/>
      <c r="J9" s="47"/>
      <c r="K9" s="48"/>
      <c r="L9" s="48"/>
      <c r="M9" s="50"/>
      <c r="N9" s="49"/>
      <c r="O9" s="47"/>
      <c r="P9" s="48"/>
      <c r="Q9" s="47"/>
      <c r="R9" s="47"/>
      <c r="S9" s="48"/>
      <c r="T9" s="47"/>
      <c r="U9" s="47"/>
      <c r="V9" s="48"/>
      <c r="W9" s="47"/>
      <c r="X9" s="47"/>
      <c r="Y9" s="46"/>
    </row>
    <row r="10" spans="2:25" ht="12.75">
      <c r="B10" s="38"/>
      <c r="C10" s="31"/>
      <c r="D10" s="25"/>
      <c r="E10" s="29"/>
      <c r="F10" s="25"/>
      <c r="G10" s="26"/>
      <c r="H10" s="32"/>
      <c r="I10" s="27"/>
      <c r="J10" s="29"/>
      <c r="K10" s="26"/>
      <c r="L10" s="26"/>
      <c r="M10" s="28"/>
      <c r="N10" s="27"/>
      <c r="O10" s="25"/>
      <c r="P10" s="26"/>
      <c r="Q10" s="25"/>
      <c r="R10" s="25"/>
      <c r="S10" s="26"/>
      <c r="T10" s="25"/>
      <c r="U10" s="25"/>
      <c r="V10" s="26"/>
      <c r="W10" s="25"/>
      <c r="X10" s="25"/>
      <c r="Y10" s="24"/>
    </row>
    <row r="11" spans="2:25" ht="12.75">
      <c r="B11" s="38" t="s">
        <v>39</v>
      </c>
      <c r="C11" s="31">
        <v>13469</v>
      </c>
      <c r="D11" s="25">
        <v>18582</v>
      </c>
      <c r="E11" s="29">
        <f>(D11/D$11)</f>
        <v>1</v>
      </c>
      <c r="F11" s="33"/>
      <c r="G11" s="26">
        <v>3768824370</v>
      </c>
      <c r="H11" s="32"/>
      <c r="I11" s="27">
        <v>13232</v>
      </c>
      <c r="J11" s="29">
        <f>(I11/D11)</f>
        <v>0.7120869658809601</v>
      </c>
      <c r="K11" s="26">
        <v>3147200844</v>
      </c>
      <c r="L11" s="26">
        <f>(K11/I11)</f>
        <v>237847.70586457074</v>
      </c>
      <c r="M11" s="28"/>
      <c r="N11" s="27">
        <v>237</v>
      </c>
      <c r="O11" s="25">
        <v>5350</v>
      </c>
      <c r="P11" s="26">
        <v>621623526</v>
      </c>
      <c r="Q11" s="25">
        <v>37</v>
      </c>
      <c r="R11" s="25">
        <v>74</v>
      </c>
      <c r="S11" s="26">
        <v>6735833</v>
      </c>
      <c r="T11" s="25">
        <v>13</v>
      </c>
      <c r="U11" s="25">
        <v>45</v>
      </c>
      <c r="V11" s="26">
        <v>6283516</v>
      </c>
      <c r="W11" s="25">
        <v>187</v>
      </c>
      <c r="X11" s="25">
        <v>5231</v>
      </c>
      <c r="Y11" s="24">
        <v>608604177</v>
      </c>
    </row>
    <row r="12" spans="2:25" ht="12.75">
      <c r="B12" s="38"/>
      <c r="C12" s="31"/>
      <c r="D12" s="25"/>
      <c r="E12" s="29"/>
      <c r="F12" s="25"/>
      <c r="G12" s="26"/>
      <c r="H12" s="32"/>
      <c r="I12" s="27"/>
      <c r="J12" s="29"/>
      <c r="K12" s="26"/>
      <c r="L12" s="26"/>
      <c r="M12" s="28"/>
      <c r="N12" s="27"/>
      <c r="O12" s="25"/>
      <c r="P12" s="26"/>
      <c r="Q12" s="25"/>
      <c r="R12" s="25"/>
      <c r="S12" s="26"/>
      <c r="T12" s="25"/>
      <c r="U12" s="25"/>
      <c r="V12" s="26"/>
      <c r="W12" s="25"/>
      <c r="X12" s="25"/>
      <c r="Y12" s="24"/>
    </row>
    <row r="13" spans="2:25" ht="12.75">
      <c r="B13" s="44" t="s">
        <v>38</v>
      </c>
      <c r="C13" s="45">
        <f>(C25+C26+C34+C35)</f>
        <v>5082</v>
      </c>
      <c r="D13" s="40">
        <f>(D25+D26+D34+D35)</f>
        <v>8616</v>
      </c>
      <c r="E13" s="29">
        <f>(D13/D$11)</f>
        <v>0.4636745237326445</v>
      </c>
      <c r="F13" s="25"/>
      <c r="G13" s="41">
        <f>(G25+G26+G34+G35)</f>
        <v>1922754328</v>
      </c>
      <c r="H13" s="32"/>
      <c r="I13" s="42">
        <f>(I25+I26+I34+I35)</f>
        <v>4971</v>
      </c>
      <c r="J13" s="29">
        <f>(I13/D13)</f>
        <v>0.5769498607242339</v>
      </c>
      <c r="K13" s="41">
        <f>(K25+K26+K34+K35)</f>
        <v>1499434113</v>
      </c>
      <c r="L13" s="26">
        <f>(K13/I13)</f>
        <v>301636.3132166566</v>
      </c>
      <c r="M13" s="28"/>
      <c r="N13" s="42">
        <f>(N25+N26+N34+N35)</f>
        <v>111</v>
      </c>
      <c r="O13" s="40">
        <f>(O25+O26+O34+O35)</f>
        <v>3645</v>
      </c>
      <c r="P13" s="41">
        <f>(P25+P26+P34+P35)</f>
        <v>423320215</v>
      </c>
      <c r="Q13" s="40">
        <f>(Q25+Q26+Q34+Q35)</f>
        <v>0</v>
      </c>
      <c r="R13" s="40">
        <f>(R25+R26+R34+R35)</f>
        <v>0</v>
      </c>
      <c r="S13" s="41">
        <f>(S25+S26+S34+S35)</f>
        <v>0</v>
      </c>
      <c r="T13" s="40">
        <f>(T25+T26+T34+T35)</f>
        <v>3</v>
      </c>
      <c r="U13" s="40">
        <f>(U25+U26+U34+U35)</f>
        <v>10</v>
      </c>
      <c r="V13" s="41">
        <f>(V25+V26+V34+V35)</f>
        <v>1075021</v>
      </c>
      <c r="W13" s="40">
        <f>(W25+W26+W34+W35)</f>
        <v>108</v>
      </c>
      <c r="X13" s="40">
        <f>(X25+X26+X34+X35)</f>
        <v>3635</v>
      </c>
      <c r="Y13" s="39">
        <f>(Y25+Y26+Y34+Y35)</f>
        <v>422245194</v>
      </c>
    </row>
    <row r="14" spans="2:25" ht="12.75">
      <c r="B14" s="44" t="s">
        <v>37</v>
      </c>
      <c r="C14" s="45">
        <f>(C27+C28+C29+C33+C38+C39+C40+C49+C51)</f>
        <v>5741</v>
      </c>
      <c r="D14" s="40">
        <f>(D27+D28+D29+D33+D38+D39+D40+D49+D51)</f>
        <v>6804</v>
      </c>
      <c r="E14" s="29">
        <f>(D14/D$11)</f>
        <v>0.3661608007749435</v>
      </c>
      <c r="F14" s="25"/>
      <c r="G14" s="41">
        <f>(G27+G28+G29+G33+G38+G39+G40+G49+G51)</f>
        <v>1291630015</v>
      </c>
      <c r="H14" s="32"/>
      <c r="I14" s="42">
        <f>(I27+I28+I29+I33+I38+I39+I40+I49+I51)</f>
        <v>5658</v>
      </c>
      <c r="J14" s="29">
        <f>(I14/D14)</f>
        <v>0.8315696649029982</v>
      </c>
      <c r="K14" s="41">
        <f>(K27+K28+K29+K33+K38+K39+K40+K49+K51)</f>
        <v>1154955624</v>
      </c>
      <c r="L14" s="26">
        <f>(K14/I14)</f>
        <v>204127.8939554613</v>
      </c>
      <c r="M14" s="28"/>
      <c r="N14" s="42">
        <f>(N27+N28+N29+N33+N38+N39+N40+N49+N51)</f>
        <v>83</v>
      </c>
      <c r="O14" s="40">
        <f>(O27+O28+O29+O33+O38+O39+O40+O49+O51)</f>
        <v>1146</v>
      </c>
      <c r="P14" s="41">
        <f>(P27+P28+P29+P33+P38+P39+P40+P49+P51)</f>
        <v>136674391</v>
      </c>
      <c r="Q14" s="40">
        <f>(Q27+Q28+Q29+Q33+Q38+Q39+Q40+Q49+Q51)</f>
        <v>31</v>
      </c>
      <c r="R14" s="40">
        <f>(R27+R28+R29+R33+R38+R39+R40+R49+R51)</f>
        <v>62</v>
      </c>
      <c r="S14" s="41">
        <f>(S27+S28+S29+S33+S38+S39+S40+S49+S51)</f>
        <v>4729333</v>
      </c>
      <c r="T14" s="40">
        <f>(T27+T28+T29+T33+T38+T39+T40+T49+T51)</f>
        <v>6</v>
      </c>
      <c r="U14" s="40">
        <f>(U27+U28+U29+U33+U38+U39+U40+U49+U51)</f>
        <v>19</v>
      </c>
      <c r="V14" s="41">
        <f>(V27+V28+V29+V33+V38+V39+V40+V49+V51)</f>
        <v>1608495</v>
      </c>
      <c r="W14" s="40">
        <f>(W27+W28+W29+W33+W38+W39+W40+W49+W51)</f>
        <v>46</v>
      </c>
      <c r="X14" s="40">
        <f>(X27+X28+X29+X33+X38+X39+X40+X49+X51)</f>
        <v>1065</v>
      </c>
      <c r="Y14" s="39">
        <f>(Y27+Y28+Y29+Y33+Y38+Y39+Y40+Y49+Y51)</f>
        <v>130336563</v>
      </c>
    </row>
    <row r="15" spans="2:25" ht="12.75">
      <c r="B15" s="44" t="s">
        <v>36</v>
      </c>
      <c r="C15" s="45">
        <f>(C43+C44+C45+C30+C48+C50+C52+C55+C56+C57+C58)</f>
        <v>2646</v>
      </c>
      <c r="D15" s="40">
        <f>(D43+D44+D45+D30+D48+D50+D52+D55+D56+D57+D58)</f>
        <v>3162</v>
      </c>
      <c r="E15" s="29">
        <f>(D15/D$11)</f>
        <v>0.17016467549241202</v>
      </c>
      <c r="F15" s="25"/>
      <c r="G15" s="41">
        <f>(G43+G44+G45+G30+G48+G50+G52+G55+G56+G57+G58)</f>
        <v>554440027</v>
      </c>
      <c r="H15" s="32"/>
      <c r="I15" s="42">
        <f>(I43+I44+I45+I30+I48+I50+I52+I55+I56+I57+I58)</f>
        <v>2603</v>
      </c>
      <c r="J15" s="29">
        <f>(I15/D15)</f>
        <v>0.823213156230234</v>
      </c>
      <c r="K15" s="41">
        <f>(K43+K44+K45+K30+K48+K50+K52+K55+K56+K57+K58)</f>
        <v>492811107</v>
      </c>
      <c r="L15" s="26">
        <f>(K15/I15)</f>
        <v>189324.28236650018</v>
      </c>
      <c r="M15" s="28"/>
      <c r="N15" s="42">
        <f>(N43+N44+N45+N30+N48+N50+N52+N55+N56+N57+N58)</f>
        <v>43</v>
      </c>
      <c r="O15" s="40">
        <f>(O43+O44+O45+O30+O48+O50+O52+O55+O56+O57+O58)</f>
        <v>559</v>
      </c>
      <c r="P15" s="41">
        <f>(P43+P44+P45+P30+P48+P50+P52+P55+P56+P57+P58)</f>
        <v>61628920</v>
      </c>
      <c r="Q15" s="40">
        <f>(Q43+Q44+Q45+Q30+Q48+Q50+Q52+Q55+Q56+Q57+Q58)</f>
        <v>6</v>
      </c>
      <c r="R15" s="40">
        <f>(R43+R44+R45+R30+R48+R50+R52+R55+R56+R57+R58)</f>
        <v>12</v>
      </c>
      <c r="S15" s="41">
        <f>(S43+S44+S45+S30+S48+S50+S52+S55+S56+S57+S58)</f>
        <v>2006500</v>
      </c>
      <c r="T15" s="40">
        <f>(T43+T44+T45+T30+T48+T50+T52+T55+T56+T57+T58)</f>
        <v>4</v>
      </c>
      <c r="U15" s="40">
        <f>(U43+U44+U45+U30+U48+U50+U52+U55+U56+U57+U58)</f>
        <v>16</v>
      </c>
      <c r="V15" s="41">
        <f>(V43+V44+V45+V30+V48+V50+V52+V55+V56+V57+V58)</f>
        <v>3600000</v>
      </c>
      <c r="W15" s="40">
        <f>(W43+W44+W45+W30+W48+W50+W52+W55+W56+W57+W58)</f>
        <v>33</v>
      </c>
      <c r="X15" s="40">
        <f>(X43+X44+X45+X30+X48+X50+X52+X55+X56+X57+X58)</f>
        <v>531</v>
      </c>
      <c r="Y15" s="39">
        <f>(Y43+Y44+Y45+Y30+Y48+Y50+Y52+Y55+Y56+Y57+Y58)</f>
        <v>56022420</v>
      </c>
    </row>
    <row r="16" spans="2:25" ht="12.75">
      <c r="B16" s="44" t="s">
        <v>25</v>
      </c>
      <c r="C16" s="45">
        <f>(C30)</f>
        <v>207</v>
      </c>
      <c r="D16" s="40">
        <f>(D30)</f>
        <v>319</v>
      </c>
      <c r="E16" s="29">
        <f>(D16/D$11)</f>
        <v>0.01716715100635023</v>
      </c>
      <c r="F16" s="25"/>
      <c r="G16" s="41">
        <f>(G30)</f>
        <v>41707405</v>
      </c>
      <c r="H16" s="32"/>
      <c r="I16" s="42">
        <f>(I30)</f>
        <v>204</v>
      </c>
      <c r="J16" s="29">
        <f>(I16/D16)</f>
        <v>0.6394984326018809</v>
      </c>
      <c r="K16" s="41">
        <f>(K30)</f>
        <v>31069197</v>
      </c>
      <c r="L16" s="26">
        <f>(K16/I16)</f>
        <v>152299.98529411765</v>
      </c>
      <c r="M16" s="28"/>
      <c r="N16" s="42">
        <f>(N30)</f>
        <v>3</v>
      </c>
      <c r="O16" s="40">
        <f>(O30)</f>
        <v>115</v>
      </c>
      <c r="P16" s="41">
        <f>(P30)</f>
        <v>10638208</v>
      </c>
      <c r="Q16" s="40">
        <f>(Q30)</f>
        <v>0</v>
      </c>
      <c r="R16" s="40">
        <f>(R30)</f>
        <v>0</v>
      </c>
      <c r="S16" s="41">
        <f>(S30)</f>
        <v>0</v>
      </c>
      <c r="T16" s="40">
        <f>(T30)</f>
        <v>0</v>
      </c>
      <c r="U16" s="40">
        <f>(U30)</f>
        <v>0</v>
      </c>
      <c r="V16" s="41">
        <f>(V30)</f>
        <v>0</v>
      </c>
      <c r="W16" s="40">
        <f>(W30)</f>
        <v>3</v>
      </c>
      <c r="X16" s="40">
        <f>(X30)</f>
        <v>115</v>
      </c>
      <c r="Y16" s="39">
        <f>(Y30)</f>
        <v>10638208</v>
      </c>
    </row>
    <row r="17" spans="2:25" ht="12.75">
      <c r="B17" s="44" t="s">
        <v>35</v>
      </c>
      <c r="C17" s="45">
        <f>(C15-C16)</f>
        <v>2439</v>
      </c>
      <c r="D17" s="40">
        <f>(D15-D16)</f>
        <v>2843</v>
      </c>
      <c r="E17" s="29">
        <f>(D17/D$11)</f>
        <v>0.15299752448606177</v>
      </c>
      <c r="F17" s="25"/>
      <c r="G17" s="41">
        <f>(G15-G16)</f>
        <v>512732622</v>
      </c>
      <c r="H17" s="32"/>
      <c r="I17" s="42">
        <f>(I15-I16)</f>
        <v>2399</v>
      </c>
      <c r="J17" s="29">
        <f>(I17/D17)</f>
        <v>0.8438269433696799</v>
      </c>
      <c r="K17" s="41">
        <f>(K15-K16)</f>
        <v>461741910</v>
      </c>
      <c r="L17" s="26">
        <f>(K17/I17)</f>
        <v>192472.65944143393</v>
      </c>
      <c r="M17" s="28"/>
      <c r="N17" s="42">
        <f>(N15-N16)</f>
        <v>40</v>
      </c>
      <c r="O17" s="40">
        <f>(O15-O16)</f>
        <v>444</v>
      </c>
      <c r="P17" s="41">
        <f>(P15-P16)</f>
        <v>50990712</v>
      </c>
      <c r="Q17" s="40">
        <f>(Q15-Q16)</f>
        <v>6</v>
      </c>
      <c r="R17" s="40">
        <f>(R15-R16)</f>
        <v>12</v>
      </c>
      <c r="S17" s="41">
        <f>(S15-S16)</f>
        <v>2006500</v>
      </c>
      <c r="T17" s="40">
        <f>(T15-T16)</f>
        <v>4</v>
      </c>
      <c r="U17" s="40">
        <f>(U15-U16)</f>
        <v>16</v>
      </c>
      <c r="V17" s="41">
        <f>(V15-V16)</f>
        <v>3600000</v>
      </c>
      <c r="W17" s="40">
        <f>(W15-W16)</f>
        <v>30</v>
      </c>
      <c r="X17" s="40">
        <f>(X15-X16)</f>
        <v>416</v>
      </c>
      <c r="Y17" s="39">
        <f>(Y15-Y16)</f>
        <v>45384212</v>
      </c>
    </row>
    <row r="18" spans="2:25" ht="12.75">
      <c r="B18" s="44"/>
      <c r="C18" s="31"/>
      <c r="D18" s="25"/>
      <c r="E18" s="29"/>
      <c r="F18" s="25"/>
      <c r="G18" s="26"/>
      <c r="H18" s="32"/>
      <c r="I18" s="27"/>
      <c r="J18" s="29"/>
      <c r="K18" s="26"/>
      <c r="L18" s="26"/>
      <c r="M18" s="28"/>
      <c r="N18" s="27"/>
      <c r="O18" s="33"/>
      <c r="P18" s="26"/>
      <c r="Q18" s="25"/>
      <c r="R18" s="25"/>
      <c r="S18" s="26"/>
      <c r="T18" s="25"/>
      <c r="U18" s="25"/>
      <c r="V18" s="26"/>
      <c r="W18" s="25"/>
      <c r="X18" s="25"/>
      <c r="Y18" s="24"/>
    </row>
    <row r="19" spans="2:25" ht="12.75">
      <c r="B19" s="44" t="s">
        <v>34</v>
      </c>
      <c r="C19" s="43">
        <f>(C25+C26+C27+C28+C29+C30+C33+C34+C35+C38+C39+C43+C45+C49+C51+C56+C57)</f>
        <v>11081</v>
      </c>
      <c r="D19" s="40">
        <f>(D25+D26+D27+D28+D29+D30+D33+D34+D35+D38+D39+D43+D45+D49+D51+D56+D57)</f>
        <v>16039</v>
      </c>
      <c r="E19" s="29">
        <f>(D19/D$11)</f>
        <v>0.8631471316327629</v>
      </c>
      <c r="F19" s="25"/>
      <c r="G19" s="41">
        <f>(G25+G26+G27+G28+G29+G30+G33+G34+G35+G38+G39+G43+G45+G49+G51+G56+G57)</f>
        <v>3308168117</v>
      </c>
      <c r="H19" s="32"/>
      <c r="I19" s="40">
        <f>(I25+I26+I27+I28+I29+I30+I33+I34+I35+I38+I39+I43+I45+I49+I51+I56+I57)</f>
        <v>10893</v>
      </c>
      <c r="J19" s="29">
        <f>(I19/D19)</f>
        <v>0.6791570546792194</v>
      </c>
      <c r="K19" s="41">
        <f>(K25+K26+K27+K28+K29+K30+K33+K34+K35+K38+K39+K43+K45+K49+K51+K56+K57)</f>
        <v>2710903022</v>
      </c>
      <c r="L19" s="26">
        <f>(K19/I19)</f>
        <v>248866.52180299273</v>
      </c>
      <c r="M19" s="28"/>
      <c r="N19" s="42">
        <f>(N25+N26+N27+N28+N29+N30+N33+N34+N35+N38+N39+N43+N45+N49+N51+N56+N57)</f>
        <v>188</v>
      </c>
      <c r="O19" s="40">
        <f>(O25+O26+O27+O28+O29+O30+O33+O34+O35+O38+O39+O43+O45+O49+O51+O56+O57)</f>
        <v>5146</v>
      </c>
      <c r="P19" s="41">
        <f>(P25+P26+P27+P28+P29+P30+P33+P34+P35+P38+P39+P43+P45+P49+P51+P56+P57)</f>
        <v>597265095</v>
      </c>
      <c r="Q19" s="40">
        <f>(Q25+Q26+Q27+Q28+Q29+Q30+Q33+Q34+Q35+Q38+Q39+Q43+Q45+Q49+Q51+Q56+Q57)</f>
        <v>6</v>
      </c>
      <c r="R19" s="40">
        <f>(R25+R26+R27+R28+R29+R30+R33+R34+R35+R38+R39+R43+R45+R49+R51+R56+R57)</f>
        <v>12</v>
      </c>
      <c r="S19" s="41">
        <f>(S25+S26+S27+S28+S29+S30+S33+S34+S35+S38+S39+S43+S45+S49+S51+S56+S57)</f>
        <v>1266500</v>
      </c>
      <c r="T19" s="40">
        <f>(T25+T26+T27+T28+T29+T30+T33+T34+T35+T38+T39+T43+T45+T49+T51+T56+T57)</f>
        <v>4</v>
      </c>
      <c r="U19" s="40">
        <f>(U25+U26+U27+U28+U29+U30+U33+U34+U35+U38+U39+U43+U45+U49+U51+U56+U57)</f>
        <v>14</v>
      </c>
      <c r="V19" s="41">
        <f>(V25+V26+V27+V28+V29+V30+V33+V34+V35+V38+V39+V43+V45+V49+V51+V56+V57)</f>
        <v>1225021</v>
      </c>
      <c r="W19" s="40">
        <f>(W25+W26+W27+W28+W29+W30+W33+W34+W35+W38+W39+W43+W45+W49+W51+W56+W57)</f>
        <v>178</v>
      </c>
      <c r="X19" s="40">
        <f>(X25+X26+X27+X28+X29+X30+X33+X34+X35+X38+X39+X43+X45+X49+X51+X56+X57)</f>
        <v>5120</v>
      </c>
      <c r="Y19" s="39">
        <f>(Y25+Y26+Y27+Y28+Y29+Y30+Y33+Y34+Y35+Y38+Y39+Y43+Y45+Y49+Y51+Y56+Y57)</f>
        <v>594773574</v>
      </c>
    </row>
    <row r="20" spans="2:25" ht="12.75">
      <c r="B20" s="44" t="s">
        <v>33</v>
      </c>
      <c r="C20" s="43">
        <f>(C40+C52+C55+C58)</f>
        <v>1851</v>
      </c>
      <c r="D20" s="40">
        <f>(D40+D52+D55+D58)</f>
        <v>1963</v>
      </c>
      <c r="E20" s="29">
        <f>(D20/D$11)</f>
        <v>0.10563986653750941</v>
      </c>
      <c r="F20" s="25"/>
      <c r="G20" s="41">
        <f>(G40+G52+G55+G58)</f>
        <v>330583946</v>
      </c>
      <c r="H20" s="32"/>
      <c r="I20" s="40">
        <f>(I40+I52+I55+I58)</f>
        <v>1808</v>
      </c>
      <c r="J20" s="29">
        <f>(I20/D20)</f>
        <v>0.9210392256749873</v>
      </c>
      <c r="K20" s="41">
        <f>(K40+K52+K55+K58)</f>
        <v>312325515</v>
      </c>
      <c r="L20" s="26">
        <f>(K20/I20)</f>
        <v>172746.41316371682</v>
      </c>
      <c r="M20" s="28"/>
      <c r="N20" s="42">
        <f>(N40+N52+N55+N58)</f>
        <v>43</v>
      </c>
      <c r="O20" s="40">
        <f>(O40+O52+O55+O58)</f>
        <v>155</v>
      </c>
      <c r="P20" s="41">
        <f>(P40+P52+P55+P58)</f>
        <v>18258431</v>
      </c>
      <c r="Q20" s="40">
        <f>(Q40+Q52+Q55+Q58)</f>
        <v>30</v>
      </c>
      <c r="R20" s="40">
        <f>(R40+R52+R55+R58)</f>
        <v>60</v>
      </c>
      <c r="S20" s="41">
        <f>(S40+S52+S55+S58)</f>
        <v>4669333</v>
      </c>
      <c r="T20" s="40">
        <f>(T40+T52+T55+T58)</f>
        <v>6</v>
      </c>
      <c r="U20" s="40">
        <f>(U40+U52+U55+U58)</f>
        <v>19</v>
      </c>
      <c r="V20" s="41">
        <f>(V40+V52+V55+V58)</f>
        <v>3658495</v>
      </c>
      <c r="W20" s="40">
        <f>(W40+W52+W55+W58)</f>
        <v>7</v>
      </c>
      <c r="X20" s="40">
        <f>(X40+X52+X55+X58)</f>
        <v>76</v>
      </c>
      <c r="Y20" s="39">
        <f>(Y40+Y52+Y55+Y58)</f>
        <v>9930603</v>
      </c>
    </row>
    <row r="21" spans="2:25" ht="12.75">
      <c r="B21" s="44" t="s">
        <v>32</v>
      </c>
      <c r="C21" s="43">
        <f>(C44+C48+C50)</f>
        <v>537</v>
      </c>
      <c r="D21" s="40">
        <f>(D44+D48+D50)</f>
        <v>580</v>
      </c>
      <c r="E21" s="29">
        <f>(D21/D$11)</f>
        <v>0.031213001829727693</v>
      </c>
      <c r="F21" s="25"/>
      <c r="G21" s="41">
        <f>(G44+G48+G50)</f>
        <v>130072307</v>
      </c>
      <c r="H21" s="32"/>
      <c r="I21" s="40">
        <f>(I44+I48+I50)</f>
        <v>531</v>
      </c>
      <c r="J21" s="29">
        <f>(I21/D21)</f>
        <v>0.9155172413793103</v>
      </c>
      <c r="K21" s="41">
        <f>(K44+K48+K50)</f>
        <v>123972307</v>
      </c>
      <c r="L21" s="26">
        <f>(K21/I21)</f>
        <v>233469.50470809793</v>
      </c>
      <c r="M21" s="28"/>
      <c r="N21" s="42">
        <f>(N44+N48+N50)</f>
        <v>6</v>
      </c>
      <c r="O21" s="40">
        <f>(O44+O48+O50)</f>
        <v>49</v>
      </c>
      <c r="P21" s="41">
        <f>(P44+P48+P50)</f>
        <v>6100000</v>
      </c>
      <c r="Q21" s="40">
        <f>(Q44+Q48+Q50)</f>
        <v>1</v>
      </c>
      <c r="R21" s="40">
        <f>(R44+R48+R50)</f>
        <v>2</v>
      </c>
      <c r="S21" s="41">
        <f>(S44+S48+S50)</f>
        <v>800000</v>
      </c>
      <c r="T21" s="40">
        <f>(T44+T48+T50)</f>
        <v>3</v>
      </c>
      <c r="U21" s="40">
        <f>(U44+U48+U50)</f>
        <v>12</v>
      </c>
      <c r="V21" s="41">
        <f>(V44+V48+V50)</f>
        <v>1400000</v>
      </c>
      <c r="W21" s="40">
        <f>(W44+W48+W50)</f>
        <v>2</v>
      </c>
      <c r="X21" s="40">
        <f>(X44+X48+X50)</f>
        <v>35</v>
      </c>
      <c r="Y21" s="39">
        <f>(Y44+Y48+Y50)</f>
        <v>3900000</v>
      </c>
    </row>
    <row r="22" spans="2:25" ht="12.75">
      <c r="B22" s="38"/>
      <c r="C22" s="31"/>
      <c r="D22" s="25"/>
      <c r="E22" s="25"/>
      <c r="F22" s="25"/>
      <c r="G22" s="26"/>
      <c r="H22" s="32"/>
      <c r="I22" s="27"/>
      <c r="J22" s="25"/>
      <c r="K22" s="26"/>
      <c r="L22" s="26"/>
      <c r="M22" s="32"/>
      <c r="N22" s="27"/>
      <c r="O22" s="25"/>
      <c r="P22" s="26"/>
      <c r="Q22" s="25"/>
      <c r="R22" s="25"/>
      <c r="S22" s="26"/>
      <c r="T22" s="25"/>
      <c r="U22" s="25"/>
      <c r="V22" s="26"/>
      <c r="W22" s="25"/>
      <c r="X22" s="25"/>
      <c r="Y22" s="24"/>
    </row>
    <row r="23" spans="2:25" ht="12.75">
      <c r="B23" s="38"/>
      <c r="C23" s="31"/>
      <c r="D23" s="25"/>
      <c r="E23" s="29"/>
      <c r="F23" s="25"/>
      <c r="G23" s="26"/>
      <c r="H23" s="32"/>
      <c r="I23" s="27"/>
      <c r="J23" s="29"/>
      <c r="K23" s="26"/>
      <c r="L23" s="26"/>
      <c r="M23" s="28"/>
      <c r="N23" s="27"/>
      <c r="O23" s="25"/>
      <c r="P23" s="26"/>
      <c r="Q23" s="25"/>
      <c r="R23" s="25"/>
      <c r="S23" s="26"/>
      <c r="T23" s="25"/>
      <c r="U23" s="25"/>
      <c r="V23" s="26"/>
      <c r="W23" s="25"/>
      <c r="X23" s="25"/>
      <c r="Y23" s="24"/>
    </row>
    <row r="24" spans="2:25" ht="12.75">
      <c r="B24" s="37" t="s">
        <v>31</v>
      </c>
      <c r="C24" s="31">
        <f>SUM(C25:C30)</f>
        <v>4615</v>
      </c>
      <c r="D24" s="25">
        <f>SUM(D25:D30)</f>
        <v>5986</v>
      </c>
      <c r="E24" s="29">
        <f>(D24/D$11)</f>
        <v>0.32213970509094825</v>
      </c>
      <c r="F24" s="29">
        <f>(E24/E$24)</f>
        <v>1</v>
      </c>
      <c r="G24" s="26">
        <f>SUM(G25:G30)</f>
        <v>1386118928</v>
      </c>
      <c r="H24" s="30"/>
      <c r="I24" s="27">
        <v>4554</v>
      </c>
      <c r="J24" s="29">
        <f>(I24/D24)</f>
        <v>0.7607751419979953</v>
      </c>
      <c r="K24" s="26">
        <f>SUM(K25:K30)</f>
        <v>1202422705</v>
      </c>
      <c r="L24" s="26">
        <f>(K24/I24)</f>
        <v>264036.60628019326</v>
      </c>
      <c r="M24" s="28"/>
      <c r="N24" s="27">
        <f>SUM(N25:N30)</f>
        <v>61</v>
      </c>
      <c r="O24" s="25">
        <f>SUM(O25:O30)</f>
        <v>1432</v>
      </c>
      <c r="P24" s="26">
        <f>SUM(P25:P30)</f>
        <v>183696223</v>
      </c>
      <c r="Q24" s="25">
        <f>SUM(Q25:Q30)</f>
        <v>0</v>
      </c>
      <c r="R24" s="25">
        <f>SUM(R25:R30)</f>
        <v>0</v>
      </c>
      <c r="S24" s="26">
        <f>SUM(S25:S30)</f>
        <v>0</v>
      </c>
      <c r="T24" s="25">
        <f>SUM(T25:T30)</f>
        <v>1</v>
      </c>
      <c r="U24" s="25">
        <f>SUM(U25:U30)</f>
        <v>4</v>
      </c>
      <c r="V24" s="26">
        <f>SUM(V25:V30)</f>
        <v>328991</v>
      </c>
      <c r="W24" s="25">
        <f>SUM(W25:W30)</f>
        <v>60</v>
      </c>
      <c r="X24" s="25">
        <f>SUM(X25:X30)</f>
        <v>1428</v>
      </c>
      <c r="Y24" s="24">
        <f>SUM(Y25:Y30)</f>
        <v>183367232</v>
      </c>
    </row>
    <row r="25" spans="2:25" ht="12.75">
      <c r="B25" s="23" t="s">
        <v>30</v>
      </c>
      <c r="C25" s="31">
        <v>1064</v>
      </c>
      <c r="D25" s="25">
        <v>1831</v>
      </c>
      <c r="E25" s="29">
        <f>(D25/D$11)</f>
        <v>0.09853621784522656</v>
      </c>
      <c r="F25" s="29">
        <f>(E25/E$24)</f>
        <v>0.305880387570999</v>
      </c>
      <c r="G25" s="26">
        <v>318533364</v>
      </c>
      <c r="H25" s="30">
        <v>4</v>
      </c>
      <c r="I25" s="27">
        <v>1041</v>
      </c>
      <c r="J25" s="29">
        <f>(I25/D25)</f>
        <v>0.5685417804478428</v>
      </c>
      <c r="K25" s="26">
        <v>218696865</v>
      </c>
      <c r="L25" s="26">
        <f>(K25/I25)</f>
        <v>210083.44380403458</v>
      </c>
      <c r="M25" s="28">
        <v>11</v>
      </c>
      <c r="N25" s="27">
        <f>(Q25+T25+W25)</f>
        <v>23</v>
      </c>
      <c r="O25" s="25">
        <f>(R25+U25+X25)</f>
        <v>790</v>
      </c>
      <c r="P25" s="26">
        <f>(S25+V25+Y25)</f>
        <v>99836499</v>
      </c>
      <c r="Q25" s="25">
        <v>0</v>
      </c>
      <c r="R25" s="25">
        <v>0</v>
      </c>
      <c r="S25" s="26">
        <v>0</v>
      </c>
      <c r="T25" s="25">
        <v>1</v>
      </c>
      <c r="U25" s="25">
        <v>4</v>
      </c>
      <c r="V25" s="26">
        <v>328991</v>
      </c>
      <c r="W25" s="25">
        <v>22</v>
      </c>
      <c r="X25" s="25">
        <v>786</v>
      </c>
      <c r="Y25" s="24">
        <v>99507508</v>
      </c>
    </row>
    <row r="26" spans="2:25" ht="12.75">
      <c r="B26" s="23" t="s">
        <v>29</v>
      </c>
      <c r="C26" s="31">
        <v>1065</v>
      </c>
      <c r="D26" s="25">
        <v>1143</v>
      </c>
      <c r="E26" s="29">
        <f>(D26/D$11)</f>
        <v>0.061511139812721986</v>
      </c>
      <c r="F26" s="29">
        <f>(E26/E$24)</f>
        <v>0.1909455395923822</v>
      </c>
      <c r="G26" s="26">
        <v>482106465</v>
      </c>
      <c r="H26" s="30">
        <v>2</v>
      </c>
      <c r="I26" s="27">
        <v>1060</v>
      </c>
      <c r="J26" s="29">
        <f>(I26/D26)</f>
        <v>0.9273840769903762</v>
      </c>
      <c r="K26" s="26">
        <v>476606465</v>
      </c>
      <c r="L26" s="26">
        <f>(K26/I26)</f>
        <v>449628.7405660377</v>
      </c>
      <c r="M26" s="28">
        <v>1</v>
      </c>
      <c r="N26" s="27">
        <f>(Q26+T26+W26)</f>
        <v>5</v>
      </c>
      <c r="O26" s="25">
        <f>(R26+U26+X26)</f>
        <v>83</v>
      </c>
      <c r="P26" s="26">
        <f>(S26+V26+Y26)</f>
        <v>5500000</v>
      </c>
      <c r="Q26" s="25">
        <v>0</v>
      </c>
      <c r="R26" s="25">
        <v>0</v>
      </c>
      <c r="S26" s="26">
        <v>0</v>
      </c>
      <c r="T26" s="25">
        <v>0</v>
      </c>
      <c r="U26" s="25">
        <v>0</v>
      </c>
      <c r="V26" s="26">
        <v>0</v>
      </c>
      <c r="W26" s="25">
        <v>5</v>
      </c>
      <c r="X26" s="25">
        <v>83</v>
      </c>
      <c r="Y26" s="24">
        <v>5500000</v>
      </c>
    </row>
    <row r="27" spans="2:25" ht="12.75">
      <c r="B27" s="23" t="s">
        <v>28</v>
      </c>
      <c r="C27" s="31">
        <v>312</v>
      </c>
      <c r="D27" s="25">
        <v>312</v>
      </c>
      <c r="E27" s="29">
        <f>(D27/D$11)</f>
        <v>0.016790442363577657</v>
      </c>
      <c r="F27" s="29">
        <f>(E27/E$24)</f>
        <v>0.05212161710658202</v>
      </c>
      <c r="G27" s="26">
        <v>71721162</v>
      </c>
      <c r="H27" s="30">
        <v>13</v>
      </c>
      <c r="I27" s="27">
        <v>312</v>
      </c>
      <c r="J27" s="29">
        <f>(I27/D27)</f>
        <v>1</v>
      </c>
      <c r="K27" s="26">
        <v>71721162</v>
      </c>
      <c r="L27" s="26">
        <f>(K27/I27)</f>
        <v>229875.51923076922</v>
      </c>
      <c r="M27" s="28">
        <v>7</v>
      </c>
      <c r="N27" s="27">
        <f>(Q27+T27+W27)</f>
        <v>0</v>
      </c>
      <c r="O27" s="25">
        <f>(R27+U27+X27)</f>
        <v>0</v>
      </c>
      <c r="P27" s="26">
        <f>(S27+V27+Y27)</f>
        <v>0</v>
      </c>
      <c r="Q27" s="25">
        <v>0</v>
      </c>
      <c r="R27" s="25">
        <v>0</v>
      </c>
      <c r="S27" s="26">
        <v>0</v>
      </c>
      <c r="T27" s="25">
        <v>0</v>
      </c>
      <c r="U27" s="25">
        <v>0</v>
      </c>
      <c r="V27" s="26">
        <v>0</v>
      </c>
      <c r="W27" s="25">
        <v>0</v>
      </c>
      <c r="X27" s="25">
        <v>0</v>
      </c>
      <c r="Y27" s="24">
        <v>0</v>
      </c>
    </row>
    <row r="28" spans="2:25" ht="12.75">
      <c r="B28" s="23" t="s">
        <v>27</v>
      </c>
      <c r="C28" s="31">
        <v>836</v>
      </c>
      <c r="D28" s="25">
        <v>993</v>
      </c>
      <c r="E28" s="29">
        <f>(D28/D$11)</f>
        <v>0.053438811753309653</v>
      </c>
      <c r="F28" s="29">
        <f>(E28/E$24)</f>
        <v>0.16588706982960238</v>
      </c>
      <c r="G28" s="26">
        <v>177775808</v>
      </c>
      <c r="H28" s="30">
        <v>8</v>
      </c>
      <c r="I28" s="27">
        <v>824</v>
      </c>
      <c r="J28" s="29">
        <f>(I28/D28)</f>
        <v>0.8298086606243706</v>
      </c>
      <c r="K28" s="26">
        <v>154254292</v>
      </c>
      <c r="L28" s="26">
        <f>(K28/I28)</f>
        <v>187201.81067961166</v>
      </c>
      <c r="M28" s="28">
        <v>16</v>
      </c>
      <c r="N28" s="27">
        <f>(Q28+T28+W28)</f>
        <v>12</v>
      </c>
      <c r="O28" s="25">
        <f>(R28+U28+X28)</f>
        <v>169</v>
      </c>
      <c r="P28" s="26">
        <f>(S28+V28+Y28)</f>
        <v>23521516</v>
      </c>
      <c r="Q28" s="25">
        <v>0</v>
      </c>
      <c r="R28" s="25">
        <v>0</v>
      </c>
      <c r="S28" s="26">
        <v>0</v>
      </c>
      <c r="T28" s="25">
        <v>0</v>
      </c>
      <c r="U28" s="25">
        <v>0</v>
      </c>
      <c r="V28" s="26">
        <v>0</v>
      </c>
      <c r="W28" s="25">
        <v>12</v>
      </c>
      <c r="X28" s="25">
        <v>169</v>
      </c>
      <c r="Y28" s="24">
        <v>23521516</v>
      </c>
    </row>
    <row r="29" spans="2:25" ht="12.75">
      <c r="B29" s="23" t="s">
        <v>26</v>
      </c>
      <c r="C29" s="31">
        <v>1131</v>
      </c>
      <c r="D29" s="25">
        <v>1388</v>
      </c>
      <c r="E29" s="29">
        <f>(D29/D$11)</f>
        <v>0.07469594230976213</v>
      </c>
      <c r="F29" s="29">
        <f>(E29/E$24)</f>
        <v>0.2318743735382559</v>
      </c>
      <c r="G29" s="26">
        <v>294274724</v>
      </c>
      <c r="H29" s="30">
        <v>5</v>
      </c>
      <c r="I29" s="27">
        <v>1113</v>
      </c>
      <c r="J29" s="29">
        <f>(I29/D29)</f>
        <v>0.8018731988472623</v>
      </c>
      <c r="K29" s="26">
        <v>250074724</v>
      </c>
      <c r="L29" s="26">
        <f>(K29/I29)</f>
        <v>224685.2866127583</v>
      </c>
      <c r="M29" s="28">
        <v>8</v>
      </c>
      <c r="N29" s="27">
        <f>(Q29+T29+W29)</f>
        <v>18</v>
      </c>
      <c r="O29" s="25">
        <f>(R29+U29+X29)</f>
        <v>275</v>
      </c>
      <c r="P29" s="26">
        <f>(S29+V29+Y29)</f>
        <v>44200000</v>
      </c>
      <c r="Q29" s="25">
        <v>0</v>
      </c>
      <c r="R29" s="25">
        <v>0</v>
      </c>
      <c r="S29" s="26">
        <v>0</v>
      </c>
      <c r="T29" s="25">
        <v>0</v>
      </c>
      <c r="U29" s="25">
        <v>0</v>
      </c>
      <c r="V29" s="26">
        <v>0</v>
      </c>
      <c r="W29" s="25">
        <v>18</v>
      </c>
      <c r="X29" s="25">
        <v>275</v>
      </c>
      <c r="Y29" s="24">
        <v>44200000</v>
      </c>
    </row>
    <row r="30" spans="2:25" ht="12.75">
      <c r="B30" s="23" t="s">
        <v>25</v>
      </c>
      <c r="C30" s="31">
        <v>207</v>
      </c>
      <c r="D30" s="25">
        <v>319</v>
      </c>
      <c r="E30" s="29">
        <f>(D30/D$11)</f>
        <v>0.01716715100635023</v>
      </c>
      <c r="F30" s="29">
        <f>(E30/E$24)</f>
        <v>0.05329101236217841</v>
      </c>
      <c r="G30" s="26">
        <v>41707405</v>
      </c>
      <c r="H30" s="30">
        <v>20</v>
      </c>
      <c r="I30" s="27">
        <v>204</v>
      </c>
      <c r="J30" s="29">
        <f>(I30/D30)</f>
        <v>0.6394984326018809</v>
      </c>
      <c r="K30" s="26">
        <v>31069197</v>
      </c>
      <c r="L30" s="26">
        <f>(K30/I30)</f>
        <v>152299.98529411765</v>
      </c>
      <c r="M30" s="28">
        <v>23</v>
      </c>
      <c r="N30" s="27">
        <f>(Q30+T30+W30)</f>
        <v>3</v>
      </c>
      <c r="O30" s="25">
        <f>(R30+U30+X30)</f>
        <v>115</v>
      </c>
      <c r="P30" s="26">
        <f>(S30+V30+Y30)</f>
        <v>10638208</v>
      </c>
      <c r="Q30" s="25">
        <v>0</v>
      </c>
      <c r="R30" s="25">
        <v>0</v>
      </c>
      <c r="S30" s="26">
        <v>0</v>
      </c>
      <c r="T30" s="25">
        <v>0</v>
      </c>
      <c r="U30" s="25">
        <v>0</v>
      </c>
      <c r="V30" s="26">
        <v>0</v>
      </c>
      <c r="W30" s="25">
        <v>3</v>
      </c>
      <c r="X30" s="25">
        <v>115</v>
      </c>
      <c r="Y30" s="24">
        <v>10638208</v>
      </c>
    </row>
    <row r="31" spans="2:25" ht="12.75">
      <c r="B31" s="23"/>
      <c r="C31" s="36"/>
      <c r="D31" s="33"/>
      <c r="E31" s="33"/>
      <c r="F31" s="33"/>
      <c r="G31" s="26"/>
      <c r="H31" s="35"/>
      <c r="I31" s="27"/>
      <c r="J31" s="33"/>
      <c r="K31" s="26"/>
      <c r="L31" s="26"/>
      <c r="M31" s="35"/>
      <c r="N31" s="34"/>
      <c r="O31" s="33"/>
      <c r="P31" s="26"/>
      <c r="Q31" s="33"/>
      <c r="R31" s="33"/>
      <c r="S31" s="26"/>
      <c r="T31" s="33"/>
      <c r="U31" s="33"/>
      <c r="V31" s="26"/>
      <c r="W31" s="33"/>
      <c r="X31" s="33"/>
      <c r="Y31" s="24"/>
    </row>
    <row r="32" spans="2:25" ht="12.75">
      <c r="B32" s="23" t="s">
        <v>24</v>
      </c>
      <c r="C32" s="31">
        <f>SUM(C33:C35)</f>
        <v>3963</v>
      </c>
      <c r="D32" s="25">
        <f>SUM(D33:D35)</f>
        <v>6930</v>
      </c>
      <c r="E32" s="29">
        <f>(D32/D$11)</f>
        <v>0.3729415563448499</v>
      </c>
      <c r="F32" s="29">
        <f>(E32/E$32)</f>
        <v>1</v>
      </c>
      <c r="G32" s="26">
        <f>SUM(G33:G35)</f>
        <v>1360078690</v>
      </c>
      <c r="H32" s="30"/>
      <c r="I32" s="27">
        <v>3873</v>
      </c>
      <c r="J32" s="29">
        <f>(I32/D32)</f>
        <v>0.5588744588744589</v>
      </c>
      <c r="K32" s="26">
        <f>SUM(K33:K35)</f>
        <v>1018397895</v>
      </c>
      <c r="L32" s="26">
        <f>(K32/I32)</f>
        <v>262948.07513555384</v>
      </c>
      <c r="M32" s="28"/>
      <c r="N32" s="27">
        <f>SUM(N33:N35)</f>
        <v>90</v>
      </c>
      <c r="O32" s="25">
        <f>SUM(O33:O35)</f>
        <v>3057</v>
      </c>
      <c r="P32" s="26">
        <f>SUM(P33:P35)</f>
        <v>341680795</v>
      </c>
      <c r="Q32" s="25">
        <f>SUM(Q33:Q35)</f>
        <v>0</v>
      </c>
      <c r="R32" s="25">
        <f>SUM(R33:R35)</f>
        <v>0</v>
      </c>
      <c r="S32" s="26">
        <f>SUM(S33:S35)</f>
        <v>0</v>
      </c>
      <c r="T32" s="25">
        <f>SUM(T33:T35)</f>
        <v>3</v>
      </c>
      <c r="U32" s="25">
        <f>SUM(U33:U35)</f>
        <v>10</v>
      </c>
      <c r="V32" s="26">
        <f>SUM(V33:V35)</f>
        <v>896030</v>
      </c>
      <c r="W32" s="25">
        <f>SUM(W33:W35)</f>
        <v>87</v>
      </c>
      <c r="X32" s="25">
        <f>SUM(X33:X35)</f>
        <v>3047</v>
      </c>
      <c r="Y32" s="24">
        <f>SUM(Y33:Y35)</f>
        <v>340784765</v>
      </c>
    </row>
    <row r="33" spans="2:25" ht="12.75">
      <c r="B33" s="23" t="s">
        <v>23</v>
      </c>
      <c r="C33" s="31">
        <v>1010</v>
      </c>
      <c r="D33" s="25">
        <v>1288</v>
      </c>
      <c r="E33" s="29">
        <f>(D33/D$11)</f>
        <v>0.06931439027015392</v>
      </c>
      <c r="F33" s="29">
        <f>(E33/E$32)</f>
        <v>0.18585858585858586</v>
      </c>
      <c r="G33" s="26">
        <v>237964191</v>
      </c>
      <c r="H33" s="30">
        <v>6</v>
      </c>
      <c r="I33" s="27">
        <v>1003</v>
      </c>
      <c r="J33" s="29">
        <f>(I33/D33)</f>
        <v>0.7787267080745341</v>
      </c>
      <c r="K33" s="26">
        <v>214267112</v>
      </c>
      <c r="L33" s="26">
        <f>(K33/I33)</f>
        <v>213626.2333000997</v>
      </c>
      <c r="M33" s="28">
        <v>9</v>
      </c>
      <c r="N33" s="27">
        <f>(Q33+T33+W33)</f>
        <v>7</v>
      </c>
      <c r="O33" s="25">
        <f>(R33+U33+X33)</f>
        <v>285</v>
      </c>
      <c r="P33" s="26">
        <f>(S33+V33+Y33)</f>
        <v>23697079</v>
      </c>
      <c r="Q33" s="25">
        <v>0</v>
      </c>
      <c r="R33" s="25">
        <v>0</v>
      </c>
      <c r="S33" s="26">
        <v>0</v>
      </c>
      <c r="T33" s="25">
        <v>1</v>
      </c>
      <c r="U33" s="25">
        <v>4</v>
      </c>
      <c r="V33" s="26">
        <v>150000</v>
      </c>
      <c r="W33" s="25">
        <v>6</v>
      </c>
      <c r="X33" s="25">
        <v>281</v>
      </c>
      <c r="Y33" s="24">
        <v>23547079</v>
      </c>
    </row>
    <row r="34" spans="2:25" ht="12.75">
      <c r="B34" s="23" t="s">
        <v>22</v>
      </c>
      <c r="C34" s="31">
        <v>1431</v>
      </c>
      <c r="D34" s="25">
        <v>3459</v>
      </c>
      <c r="E34" s="29">
        <f>(D34/D$11)</f>
        <v>0.18614788505004842</v>
      </c>
      <c r="F34" s="29">
        <f>(E34/E$32)</f>
        <v>0.4991341991341991</v>
      </c>
      <c r="G34" s="26">
        <v>664048150</v>
      </c>
      <c r="H34" s="30">
        <v>1</v>
      </c>
      <c r="I34" s="27">
        <v>1408</v>
      </c>
      <c r="J34" s="29">
        <f>(I34/D34)</f>
        <v>0.4070540618675918</v>
      </c>
      <c r="K34" s="26">
        <v>387560461</v>
      </c>
      <c r="L34" s="26">
        <f>(K34/I34)</f>
        <v>275256.00923295453</v>
      </c>
      <c r="M34" s="28">
        <v>3</v>
      </c>
      <c r="N34" s="27">
        <f>(Q34+T34+W34)</f>
        <v>23</v>
      </c>
      <c r="O34" s="25">
        <f>(R34+U34+X34)</f>
        <v>2051</v>
      </c>
      <c r="P34" s="26">
        <f>(S34+V34+Y34)</f>
        <v>276487689</v>
      </c>
      <c r="Q34" s="25">
        <v>0</v>
      </c>
      <c r="R34" s="25">
        <v>0</v>
      </c>
      <c r="S34" s="26">
        <v>0</v>
      </c>
      <c r="T34" s="25">
        <v>2</v>
      </c>
      <c r="U34" s="25">
        <v>6</v>
      </c>
      <c r="V34" s="26">
        <v>746030</v>
      </c>
      <c r="W34" s="25">
        <v>21</v>
      </c>
      <c r="X34" s="25">
        <v>2045</v>
      </c>
      <c r="Y34" s="24">
        <v>275741659</v>
      </c>
    </row>
    <row r="35" spans="2:25" ht="12.75">
      <c r="B35" s="23" t="s">
        <v>21</v>
      </c>
      <c r="C35" s="31">
        <v>1522</v>
      </c>
      <c r="D35" s="25">
        <v>2183</v>
      </c>
      <c r="E35" s="29">
        <f>(D35/D$11)</f>
        <v>0.11747928102464751</v>
      </c>
      <c r="F35" s="29">
        <f>(E35/E$32)</f>
        <v>0.315007215007215</v>
      </c>
      <c r="G35" s="26">
        <v>458066349</v>
      </c>
      <c r="H35" s="30">
        <v>3</v>
      </c>
      <c r="I35" s="27">
        <v>1462</v>
      </c>
      <c r="J35" s="29">
        <f>(I35/D35)</f>
        <v>0.6697205680256527</v>
      </c>
      <c r="K35" s="26">
        <v>416570322</v>
      </c>
      <c r="L35" s="26">
        <f>(K35/I35)</f>
        <v>284931.82079343364</v>
      </c>
      <c r="M35" s="28">
        <v>2</v>
      </c>
      <c r="N35" s="27">
        <f>(Q35+T35+W35)</f>
        <v>60</v>
      </c>
      <c r="O35" s="25">
        <f>(R35+U35+X35)</f>
        <v>721</v>
      </c>
      <c r="P35" s="26">
        <f>(S35+V35+Y35)</f>
        <v>41496027</v>
      </c>
      <c r="Q35" s="25">
        <v>0</v>
      </c>
      <c r="R35" s="25">
        <v>0</v>
      </c>
      <c r="S35" s="26">
        <v>0</v>
      </c>
      <c r="T35" s="25">
        <v>0</v>
      </c>
      <c r="U35" s="25">
        <v>0</v>
      </c>
      <c r="V35" s="26">
        <v>0</v>
      </c>
      <c r="W35" s="25">
        <v>60</v>
      </c>
      <c r="X35" s="25">
        <v>721</v>
      </c>
      <c r="Y35" s="24">
        <v>41496027</v>
      </c>
    </row>
    <row r="36" spans="2:25" ht="12.75">
      <c r="B36" s="23"/>
      <c r="C36" s="36"/>
      <c r="D36" s="33"/>
      <c r="E36" s="33"/>
      <c r="F36" s="33"/>
      <c r="G36" s="26"/>
      <c r="H36" s="35"/>
      <c r="I36" s="27"/>
      <c r="J36" s="33"/>
      <c r="K36" s="26"/>
      <c r="L36" s="26"/>
      <c r="M36" s="35"/>
      <c r="N36" s="34"/>
      <c r="O36" s="33"/>
      <c r="P36" s="26"/>
      <c r="Q36" s="33"/>
      <c r="R36" s="33"/>
      <c r="S36" s="26"/>
      <c r="T36" s="33"/>
      <c r="U36" s="33"/>
      <c r="V36" s="26"/>
      <c r="W36" s="33"/>
      <c r="X36" s="33"/>
      <c r="Y36" s="24"/>
    </row>
    <row r="37" spans="2:25" ht="12.75">
      <c r="B37" s="23" t="s">
        <v>20</v>
      </c>
      <c r="C37" s="31">
        <f>SUM(C38:C40)</f>
        <v>1900</v>
      </c>
      <c r="D37" s="25">
        <f>SUM(D38:D40)</f>
        <v>2180</v>
      </c>
      <c r="E37" s="29">
        <f>(D37/D$11)</f>
        <v>0.11731783446345927</v>
      </c>
      <c r="F37" s="29">
        <f>(E37/E$37)</f>
        <v>1</v>
      </c>
      <c r="G37" s="26">
        <f>SUM(G38:G40)</f>
        <v>388679734</v>
      </c>
      <c r="H37" s="30"/>
      <c r="I37" s="27">
        <f>SUM(I38:I40)</f>
        <v>1858</v>
      </c>
      <c r="J37" s="29">
        <f>(I37/D37)</f>
        <v>0.8522935779816514</v>
      </c>
      <c r="K37" s="26">
        <f>SUM(K38:K40)</f>
        <v>355616936</v>
      </c>
      <c r="L37" s="26">
        <f>(K37/I37)</f>
        <v>191397.70505920344</v>
      </c>
      <c r="M37" s="28"/>
      <c r="N37" s="27">
        <f>SUM(N38:N40)</f>
        <v>42</v>
      </c>
      <c r="O37" s="25">
        <f>SUM(O38:O40)</f>
        <v>322</v>
      </c>
      <c r="P37" s="26">
        <f>SUM(P38:P40)</f>
        <v>33062798</v>
      </c>
      <c r="Q37" s="25">
        <f>SUM(Q38:Q40)</f>
        <v>30</v>
      </c>
      <c r="R37" s="25">
        <f>SUM(R38:R40)</f>
        <v>60</v>
      </c>
      <c r="S37" s="26">
        <f>SUM(S38:S40)</f>
        <v>4669333</v>
      </c>
      <c r="T37" s="25">
        <f>SUM(T38:T40)</f>
        <v>5</v>
      </c>
      <c r="U37" s="25">
        <f>SUM(U38:U40)</f>
        <v>15</v>
      </c>
      <c r="V37" s="26">
        <f>SUM(V38:V40)</f>
        <v>1458495</v>
      </c>
      <c r="W37" s="25">
        <f>SUM(W38:W40)</f>
        <v>7</v>
      </c>
      <c r="X37" s="25">
        <f>SUM(X38:X40)</f>
        <v>247</v>
      </c>
      <c r="Y37" s="24">
        <f>SUM(Y38:Y40)</f>
        <v>26934970</v>
      </c>
    </row>
    <row r="38" spans="2:25" ht="12.75">
      <c r="B38" s="23" t="s">
        <v>19</v>
      </c>
      <c r="C38" s="31">
        <v>333</v>
      </c>
      <c r="D38" s="25">
        <v>333</v>
      </c>
      <c r="E38" s="29">
        <f>(D38/D$11)</f>
        <v>0.017920568291895384</v>
      </c>
      <c r="F38" s="29">
        <f>(E38/E$37)</f>
        <v>0.15275229357798165</v>
      </c>
      <c r="G38" s="26">
        <v>54816371</v>
      </c>
      <c r="H38" s="30">
        <v>17</v>
      </c>
      <c r="I38" s="27">
        <v>333</v>
      </c>
      <c r="J38" s="29">
        <f>(I38/D38)</f>
        <v>1</v>
      </c>
      <c r="K38" s="26">
        <v>54816371</v>
      </c>
      <c r="L38" s="26">
        <f>(K38/I38)</f>
        <v>164613.72672672672</v>
      </c>
      <c r="M38" s="28">
        <v>20</v>
      </c>
      <c r="N38" s="27">
        <f>(Q38+T38+W38)</f>
        <v>0</v>
      </c>
      <c r="O38" s="25">
        <f>(R38+U38+X38)</f>
        <v>0</v>
      </c>
      <c r="P38" s="26">
        <f>(S38+V38+Y38)</f>
        <v>0</v>
      </c>
      <c r="Q38" s="25">
        <v>0</v>
      </c>
      <c r="R38" s="25">
        <v>0</v>
      </c>
      <c r="S38" s="26">
        <v>0</v>
      </c>
      <c r="T38" s="25">
        <v>0</v>
      </c>
      <c r="U38" s="25">
        <v>0</v>
      </c>
      <c r="V38" s="26">
        <v>0</v>
      </c>
      <c r="W38" s="25">
        <v>0</v>
      </c>
      <c r="X38" s="25">
        <v>0</v>
      </c>
      <c r="Y38" s="24">
        <v>0</v>
      </c>
    </row>
    <row r="39" spans="2:25" ht="12.75">
      <c r="B39" s="23" t="s">
        <v>18</v>
      </c>
      <c r="C39" s="31">
        <v>676</v>
      </c>
      <c r="D39" s="25">
        <v>908</v>
      </c>
      <c r="E39" s="29">
        <f>(D39/D$11)</f>
        <v>0.048864492519642665</v>
      </c>
      <c r="F39" s="29">
        <f>(E39/E$37)</f>
        <v>0.4165137614678899</v>
      </c>
      <c r="G39" s="26">
        <v>182952488</v>
      </c>
      <c r="H39" s="30">
        <v>7</v>
      </c>
      <c r="I39" s="27">
        <v>671</v>
      </c>
      <c r="J39" s="29">
        <f>(I39/D39)</f>
        <v>0.7389867841409692</v>
      </c>
      <c r="K39" s="26">
        <v>157330968</v>
      </c>
      <c r="L39" s="26">
        <f>(K39/I39)</f>
        <v>234472.38152011923</v>
      </c>
      <c r="M39" s="28">
        <v>6</v>
      </c>
      <c r="N39" s="27">
        <f>(Q39+T39+W39)</f>
        <v>5</v>
      </c>
      <c r="O39" s="25">
        <f>(R39+U39+X39)</f>
        <v>237</v>
      </c>
      <c r="P39" s="26">
        <f>(S39+V39+Y39)</f>
        <v>25621520</v>
      </c>
      <c r="Q39" s="25">
        <v>0</v>
      </c>
      <c r="R39" s="25">
        <v>0</v>
      </c>
      <c r="S39" s="26">
        <v>0</v>
      </c>
      <c r="T39" s="25">
        <v>0</v>
      </c>
      <c r="U39" s="25">
        <v>0</v>
      </c>
      <c r="V39" s="26">
        <v>0</v>
      </c>
      <c r="W39" s="25">
        <v>5</v>
      </c>
      <c r="X39" s="25">
        <v>237</v>
      </c>
      <c r="Y39" s="24">
        <v>25621520</v>
      </c>
    </row>
    <row r="40" spans="2:25" ht="12.75">
      <c r="B40" s="23" t="s">
        <v>17</v>
      </c>
      <c r="C40" s="31">
        <v>891</v>
      </c>
      <c r="D40" s="25">
        <v>939</v>
      </c>
      <c r="E40" s="29">
        <f>(D40/D$11)</f>
        <v>0.050532773651921215</v>
      </c>
      <c r="F40" s="29">
        <f>(E40/E$37)</f>
        <v>0.4307339449541284</v>
      </c>
      <c r="G40" s="26">
        <v>150910875</v>
      </c>
      <c r="H40" s="30">
        <v>9</v>
      </c>
      <c r="I40" s="27">
        <v>854</v>
      </c>
      <c r="J40" s="29">
        <f>(I40/D40)</f>
        <v>0.9094781682641108</v>
      </c>
      <c r="K40" s="26">
        <v>143469597</v>
      </c>
      <c r="L40" s="26">
        <f>(K40/I40)</f>
        <v>167997.1861826698</v>
      </c>
      <c r="M40" s="28">
        <v>19</v>
      </c>
      <c r="N40" s="27">
        <f>(Q40+T40+W40)</f>
        <v>37</v>
      </c>
      <c r="O40" s="25">
        <f>(R40+U40+X40)</f>
        <v>85</v>
      </c>
      <c r="P40" s="26">
        <f>(S40+V40+Y40)</f>
        <v>7441278</v>
      </c>
      <c r="Q40" s="25">
        <v>30</v>
      </c>
      <c r="R40" s="25">
        <v>60</v>
      </c>
      <c r="S40" s="26">
        <v>4669333</v>
      </c>
      <c r="T40" s="25">
        <v>5</v>
      </c>
      <c r="U40" s="25">
        <v>15</v>
      </c>
      <c r="V40" s="26">
        <v>1458495</v>
      </c>
      <c r="W40" s="25">
        <v>2</v>
      </c>
      <c r="X40" s="25">
        <v>10</v>
      </c>
      <c r="Y40" s="24">
        <v>1313450</v>
      </c>
    </row>
    <row r="41" spans="2:25" ht="12.75">
      <c r="B41" s="23"/>
      <c r="C41" s="36"/>
      <c r="D41" s="33"/>
      <c r="E41" s="33"/>
      <c r="F41" s="33"/>
      <c r="G41" s="26"/>
      <c r="H41" s="35"/>
      <c r="I41" s="27"/>
      <c r="J41" s="33"/>
      <c r="K41" s="26"/>
      <c r="L41" s="26"/>
      <c r="M41" s="28"/>
      <c r="N41" s="34"/>
      <c r="O41" s="33"/>
      <c r="P41" s="26"/>
      <c r="Q41" s="33"/>
      <c r="R41" s="33"/>
      <c r="S41" s="26"/>
      <c r="T41" s="33"/>
      <c r="U41" s="33"/>
      <c r="V41" s="26"/>
      <c r="W41" s="33"/>
      <c r="X41" s="33"/>
      <c r="Y41" s="24"/>
    </row>
    <row r="42" spans="2:25" ht="12.75">
      <c r="B42" s="23" t="s">
        <v>16</v>
      </c>
      <c r="C42" s="31">
        <f>SUM(C43:C45)</f>
        <v>773</v>
      </c>
      <c r="D42" s="25">
        <f>SUM(D43:D45)</f>
        <v>818</v>
      </c>
      <c r="E42" s="29">
        <f>(D42/D$11)</f>
        <v>0.044021095683995266</v>
      </c>
      <c r="F42" s="29">
        <f>(E42/E$42)</f>
        <v>1</v>
      </c>
      <c r="G42" s="26">
        <f>SUM(G43:G45)</f>
        <v>176376189</v>
      </c>
      <c r="H42" s="30"/>
      <c r="I42" s="27">
        <v>766</v>
      </c>
      <c r="J42" s="29">
        <f>(I42/D42)</f>
        <v>0.9364303178484108</v>
      </c>
      <c r="K42" s="26">
        <f>SUM(K43:K45)</f>
        <v>171419689</v>
      </c>
      <c r="L42" s="26">
        <f>(K42/I42)</f>
        <v>223785.4947780679</v>
      </c>
      <c r="M42" s="28"/>
      <c r="N42" s="27">
        <f>SUM(N43:N45)</f>
        <v>7</v>
      </c>
      <c r="O42" s="25">
        <f>SUM(O43:O45)</f>
        <v>52</v>
      </c>
      <c r="P42" s="26">
        <f>SUM(P43:P45)</f>
        <v>4956500</v>
      </c>
      <c r="Q42" s="25">
        <f>SUM(Q43:Q45)</f>
        <v>5</v>
      </c>
      <c r="R42" s="25">
        <f>SUM(R43:R45)</f>
        <v>10</v>
      </c>
      <c r="S42" s="26">
        <f>SUM(S43:S45)</f>
        <v>1206500</v>
      </c>
      <c r="T42" s="25">
        <f>SUM(T43:T45)</f>
        <v>0</v>
      </c>
      <c r="U42" s="25">
        <f>SUM(U43:U45)</f>
        <v>0</v>
      </c>
      <c r="V42" s="26">
        <f>SUM(V43:V45)</f>
        <v>0</v>
      </c>
      <c r="W42" s="25">
        <f>SUM(W43:W45)</f>
        <v>2</v>
      </c>
      <c r="X42" s="25">
        <f>SUM(X43:X45)</f>
        <v>42</v>
      </c>
      <c r="Y42" s="24">
        <f>SUM(Y43:Y45)</f>
        <v>3750000</v>
      </c>
    </row>
    <row r="43" spans="2:25" ht="12.75">
      <c r="B43" s="23" t="s">
        <v>15</v>
      </c>
      <c r="C43" s="31">
        <v>134</v>
      </c>
      <c r="D43" s="25">
        <v>135</v>
      </c>
      <c r="E43" s="29">
        <f>(D43/D$11)</f>
        <v>0.007265095253471101</v>
      </c>
      <c r="F43" s="29">
        <f>(E43/E$42)</f>
        <v>0.1650366748166259</v>
      </c>
      <c r="G43" s="26">
        <v>24164670</v>
      </c>
      <c r="H43" s="30">
        <v>21</v>
      </c>
      <c r="I43" s="27">
        <v>133</v>
      </c>
      <c r="J43" s="29">
        <f>(I43/D43)</f>
        <v>0.9851851851851852</v>
      </c>
      <c r="K43" s="26">
        <v>23964670</v>
      </c>
      <c r="L43" s="26">
        <f>(K43/I43)</f>
        <v>180185.48872180452</v>
      </c>
      <c r="M43" s="28">
        <v>17</v>
      </c>
      <c r="N43" s="27">
        <f>(Q43+T43+W43)</f>
        <v>1</v>
      </c>
      <c r="O43" s="25">
        <f>(R43+U43+X43)</f>
        <v>2</v>
      </c>
      <c r="P43" s="26">
        <f>(S43+V43+Y43)</f>
        <v>200000</v>
      </c>
      <c r="Q43" s="25">
        <v>1</v>
      </c>
      <c r="R43" s="25">
        <v>2</v>
      </c>
      <c r="S43" s="26">
        <v>200000</v>
      </c>
      <c r="T43" s="25">
        <v>0</v>
      </c>
      <c r="U43" s="25">
        <v>0</v>
      </c>
      <c r="V43" s="26">
        <v>0</v>
      </c>
      <c r="W43" s="25">
        <v>0</v>
      </c>
      <c r="X43" s="25">
        <v>0</v>
      </c>
      <c r="Y43" s="24">
        <v>0</v>
      </c>
    </row>
    <row r="44" spans="2:25" ht="12.75">
      <c r="B44" s="23" t="s">
        <v>14</v>
      </c>
      <c r="C44" s="31">
        <v>227</v>
      </c>
      <c r="D44" s="25">
        <v>256</v>
      </c>
      <c r="E44" s="29">
        <f>(D44/D$11)</f>
        <v>0.01377677322139705</v>
      </c>
      <c r="F44" s="29">
        <f>(E44/E$42)</f>
        <v>0.31295843520782396</v>
      </c>
      <c r="G44" s="26">
        <v>63609182</v>
      </c>
      <c r="H44" s="30">
        <v>16</v>
      </c>
      <c r="I44" s="27">
        <v>226</v>
      </c>
      <c r="J44" s="29">
        <f>(I44/D44)</f>
        <v>0.8828125</v>
      </c>
      <c r="K44" s="26">
        <v>60709182</v>
      </c>
      <c r="L44" s="26">
        <f>(K44/I44)</f>
        <v>268624.69911504426</v>
      </c>
      <c r="M44" s="28">
        <v>4</v>
      </c>
      <c r="N44" s="27">
        <f>(Q44+T44+W44)</f>
        <v>1</v>
      </c>
      <c r="O44" s="25">
        <f>(R44+U44+X44)</f>
        <v>30</v>
      </c>
      <c r="P44" s="26">
        <f>(S44+V44+Y44)</f>
        <v>2900000</v>
      </c>
      <c r="Q44" s="25">
        <v>0</v>
      </c>
      <c r="R44" s="25">
        <v>0</v>
      </c>
      <c r="S44" s="26">
        <v>0</v>
      </c>
      <c r="T44" s="25">
        <v>0</v>
      </c>
      <c r="U44" s="25">
        <v>0</v>
      </c>
      <c r="V44" s="26">
        <v>0</v>
      </c>
      <c r="W44" s="25">
        <v>1</v>
      </c>
      <c r="X44" s="25">
        <v>30</v>
      </c>
      <c r="Y44" s="24">
        <v>2900000</v>
      </c>
    </row>
    <row r="45" spans="2:25" ht="12.75">
      <c r="B45" s="23" t="s">
        <v>13</v>
      </c>
      <c r="C45" s="31">
        <v>412</v>
      </c>
      <c r="D45" s="25">
        <v>427</v>
      </c>
      <c r="E45" s="29">
        <f>(D45/D$11)</f>
        <v>0.022979227209127113</v>
      </c>
      <c r="F45" s="29">
        <f>(E45/E$42)</f>
        <v>0.5220048899755501</v>
      </c>
      <c r="G45" s="26">
        <v>88602337</v>
      </c>
      <c r="H45" s="30">
        <v>10</v>
      </c>
      <c r="I45" s="27">
        <v>407</v>
      </c>
      <c r="J45" s="29">
        <f>(I45/D45)</f>
        <v>0.9531615925058547</v>
      </c>
      <c r="K45" s="26">
        <v>86745837</v>
      </c>
      <c r="L45" s="26">
        <f>(K45/I45)</f>
        <v>213134.73464373464</v>
      </c>
      <c r="M45" s="28">
        <v>10</v>
      </c>
      <c r="N45" s="27">
        <f>(Q45+T45+W45)</f>
        <v>5</v>
      </c>
      <c r="O45" s="25">
        <f>(R45+U45+X45)</f>
        <v>20</v>
      </c>
      <c r="P45" s="26">
        <f>(S45+V45+Y45)</f>
        <v>1856500</v>
      </c>
      <c r="Q45" s="25">
        <v>4</v>
      </c>
      <c r="R45" s="25">
        <v>8</v>
      </c>
      <c r="S45" s="26">
        <v>1006500</v>
      </c>
      <c r="T45" s="25">
        <v>0</v>
      </c>
      <c r="U45" s="25">
        <v>0</v>
      </c>
      <c r="V45" s="26">
        <v>0</v>
      </c>
      <c r="W45" s="25">
        <v>1</v>
      </c>
      <c r="X45" s="25">
        <v>12</v>
      </c>
      <c r="Y45" s="24">
        <v>850000</v>
      </c>
    </row>
    <row r="46" spans="2:25" ht="12.75">
      <c r="B46" s="23"/>
      <c r="C46" s="36"/>
      <c r="D46" s="33"/>
      <c r="E46" s="33"/>
      <c r="F46" s="33"/>
      <c r="G46" s="26"/>
      <c r="H46" s="35"/>
      <c r="I46" s="27"/>
      <c r="J46" s="33"/>
      <c r="K46" s="26"/>
      <c r="L46" s="26"/>
      <c r="M46" s="35"/>
      <c r="N46" s="34"/>
      <c r="O46" s="33"/>
      <c r="P46" s="26"/>
      <c r="Q46" s="33"/>
      <c r="R46" s="33"/>
      <c r="S46" s="26"/>
      <c r="T46" s="33"/>
      <c r="U46" s="33"/>
      <c r="V46" s="26"/>
      <c r="W46" s="33"/>
      <c r="X46" s="33"/>
      <c r="Y46" s="24"/>
    </row>
    <row r="47" spans="2:25" ht="12.75">
      <c r="B47" s="23" t="s">
        <v>12</v>
      </c>
      <c r="C47" s="31">
        <f>SUM(C48:C52)</f>
        <v>1342</v>
      </c>
      <c r="D47" s="25">
        <f>SUM(D48:D52)</f>
        <v>1447</v>
      </c>
      <c r="E47" s="29">
        <f>(D47/D$11)</f>
        <v>0.07787105801313099</v>
      </c>
      <c r="F47" s="29">
        <f>(E47/E$47)</f>
        <v>1</v>
      </c>
      <c r="G47" s="26">
        <f>SUM(G48:G52)</f>
        <v>265238850</v>
      </c>
      <c r="H47" s="30"/>
      <c r="I47" s="27">
        <f>SUM(I48:I52)</f>
        <v>1333</v>
      </c>
      <c r="J47" s="29">
        <f>(I47/D47)</f>
        <v>0.9212163096060816</v>
      </c>
      <c r="K47" s="26">
        <f>SUM(K48:K52)</f>
        <v>249845852</v>
      </c>
      <c r="L47" s="26">
        <f>(K47/I47)</f>
        <v>187431.24681170293</v>
      </c>
      <c r="M47" s="28"/>
      <c r="N47" s="27">
        <f>SUM(N48:N52)</f>
        <v>9</v>
      </c>
      <c r="O47" s="25">
        <f>SUM(O48:O52)</f>
        <v>114</v>
      </c>
      <c r="P47" s="26">
        <f>SUM(P48:P52)</f>
        <v>15392998</v>
      </c>
      <c r="Q47" s="25">
        <f>SUM(Q48:Q52)</f>
        <v>2</v>
      </c>
      <c r="R47" s="25">
        <f>SUM(R48:R52)</f>
        <v>4</v>
      </c>
      <c r="S47" s="26">
        <f>SUM(S48:S52)</f>
        <v>860000</v>
      </c>
      <c r="T47" s="25">
        <f>SUM(T48:T52)</f>
        <v>3</v>
      </c>
      <c r="U47" s="25">
        <f>SUM(U48:U52)</f>
        <v>12</v>
      </c>
      <c r="V47" s="26">
        <f>SUM(V48:V52)</f>
        <v>1400000</v>
      </c>
      <c r="W47" s="25">
        <f>SUM(W48:W52)</f>
        <v>4</v>
      </c>
      <c r="X47" s="25">
        <f>SUM(X48:X52)</f>
        <v>98</v>
      </c>
      <c r="Y47" s="24">
        <f>SUM(Y48:Y52)</f>
        <v>13132998</v>
      </c>
    </row>
    <row r="48" spans="2:25" ht="12.75">
      <c r="B48" s="23" t="s">
        <v>11</v>
      </c>
      <c r="C48" s="31">
        <v>85</v>
      </c>
      <c r="D48" s="25">
        <v>91</v>
      </c>
      <c r="E48" s="29">
        <f>(D48/D$11)</f>
        <v>0.004897212356043483</v>
      </c>
      <c r="F48" s="29">
        <f>(E48/E$47)</f>
        <v>0.06288873531444367</v>
      </c>
      <c r="G48" s="26">
        <v>17922060</v>
      </c>
      <c r="H48" s="30">
        <v>24</v>
      </c>
      <c r="I48" s="27">
        <v>83</v>
      </c>
      <c r="J48" s="29">
        <f>(I48/D48)</f>
        <v>0.9120879120879121</v>
      </c>
      <c r="K48" s="26">
        <v>17002060</v>
      </c>
      <c r="L48" s="26">
        <f>(K48/I48)</f>
        <v>204844.09638554216</v>
      </c>
      <c r="M48" s="28">
        <v>13</v>
      </c>
      <c r="N48" s="27">
        <f>(Q48+T48+W48)</f>
        <v>2</v>
      </c>
      <c r="O48" s="25">
        <f>(R48+U48+X48)</f>
        <v>8</v>
      </c>
      <c r="P48" s="26">
        <f>(S48+V48+Y48)</f>
        <v>920000</v>
      </c>
      <c r="Q48" s="25">
        <v>0</v>
      </c>
      <c r="R48" s="25">
        <v>0</v>
      </c>
      <c r="S48" s="26">
        <v>0</v>
      </c>
      <c r="T48" s="25">
        <v>2</v>
      </c>
      <c r="U48" s="25">
        <v>8</v>
      </c>
      <c r="V48" s="26">
        <v>920000</v>
      </c>
      <c r="W48" s="25">
        <v>0</v>
      </c>
      <c r="X48" s="25">
        <v>0</v>
      </c>
      <c r="Y48" s="24">
        <v>0</v>
      </c>
    </row>
    <row r="49" spans="2:25" ht="12.75">
      <c r="B49" s="23" t="s">
        <v>10</v>
      </c>
      <c r="C49" s="31">
        <v>331</v>
      </c>
      <c r="D49" s="25">
        <v>422</v>
      </c>
      <c r="E49" s="29">
        <f>(D49/D$11)</f>
        <v>0.0227101496071467</v>
      </c>
      <c r="F49" s="29">
        <f>(E49/E$47)</f>
        <v>0.2916378714581893</v>
      </c>
      <c r="G49" s="26">
        <v>68187421</v>
      </c>
      <c r="H49" s="30">
        <v>15</v>
      </c>
      <c r="I49" s="27">
        <v>327</v>
      </c>
      <c r="J49" s="29">
        <f>(I49/D49)</f>
        <v>0.7748815165876777</v>
      </c>
      <c r="K49" s="26">
        <v>55994423</v>
      </c>
      <c r="L49" s="26">
        <f>(K49/I49)</f>
        <v>171236.76758409786</v>
      </c>
      <c r="M49" s="28">
        <v>18</v>
      </c>
      <c r="N49" s="27">
        <f>(Q49+T49+W49)</f>
        <v>4</v>
      </c>
      <c r="O49" s="25">
        <f>(R49+U49+X49)</f>
        <v>95</v>
      </c>
      <c r="P49" s="26">
        <f>(S49+V49+Y49)</f>
        <v>12192998</v>
      </c>
      <c r="Q49" s="25">
        <v>1</v>
      </c>
      <c r="R49" s="25">
        <v>2</v>
      </c>
      <c r="S49" s="26">
        <v>60000</v>
      </c>
      <c r="T49" s="25">
        <v>0</v>
      </c>
      <c r="U49" s="25">
        <v>0</v>
      </c>
      <c r="V49" s="26">
        <v>0</v>
      </c>
      <c r="W49" s="25">
        <v>3</v>
      </c>
      <c r="X49" s="25">
        <v>93</v>
      </c>
      <c r="Y49" s="24">
        <v>12132998</v>
      </c>
    </row>
    <row r="50" spans="2:25" ht="12.75">
      <c r="B50" s="23" t="s">
        <v>9</v>
      </c>
      <c r="C50" s="31">
        <v>225</v>
      </c>
      <c r="D50" s="25">
        <v>233</v>
      </c>
      <c r="E50" s="29">
        <f>(D50/D$11)</f>
        <v>0.01253901625228716</v>
      </c>
      <c r="F50" s="29">
        <f>(E50/E$47)</f>
        <v>0.16102280580511402</v>
      </c>
      <c r="G50" s="26">
        <v>48541065</v>
      </c>
      <c r="H50" s="30">
        <v>19</v>
      </c>
      <c r="I50" s="27">
        <v>222</v>
      </c>
      <c r="J50" s="29">
        <f>(I50/D50)</f>
        <v>0.9527896995708155</v>
      </c>
      <c r="K50" s="26">
        <v>46261065</v>
      </c>
      <c r="L50" s="26">
        <f>(K50/I50)</f>
        <v>208383.17567567568</v>
      </c>
      <c r="M50" s="28">
        <v>12</v>
      </c>
      <c r="N50" s="27">
        <f>(Q50+T50+W50)</f>
        <v>3</v>
      </c>
      <c r="O50" s="25">
        <f>(R50+U50+X50)</f>
        <v>11</v>
      </c>
      <c r="P50" s="26">
        <f>(S50+V50+Y50)</f>
        <v>2280000</v>
      </c>
      <c r="Q50" s="25">
        <v>1</v>
      </c>
      <c r="R50" s="25">
        <v>2</v>
      </c>
      <c r="S50" s="26">
        <v>800000</v>
      </c>
      <c r="T50" s="25">
        <v>1</v>
      </c>
      <c r="U50" s="25">
        <v>4</v>
      </c>
      <c r="V50" s="26">
        <v>480000</v>
      </c>
      <c r="W50" s="25">
        <v>1</v>
      </c>
      <c r="X50" s="25">
        <v>5</v>
      </c>
      <c r="Y50" s="24">
        <v>1000000</v>
      </c>
    </row>
    <row r="51" spans="2:25" ht="12.75">
      <c r="B51" s="23" t="s">
        <v>8</v>
      </c>
      <c r="C51" s="31">
        <v>221</v>
      </c>
      <c r="D51" s="25">
        <v>221</v>
      </c>
      <c r="E51" s="29">
        <f>(D51/D$11)</f>
        <v>0.011893230007534172</v>
      </c>
      <c r="F51" s="29">
        <f>(E51/E$47)</f>
        <v>0.15272978576364893</v>
      </c>
      <c r="G51" s="26">
        <v>53026975</v>
      </c>
      <c r="H51" s="30">
        <v>18</v>
      </c>
      <c r="I51" s="27">
        <v>221</v>
      </c>
      <c r="J51" s="29">
        <f>(I51/D51)</f>
        <v>1</v>
      </c>
      <c r="K51" s="26">
        <v>53026975</v>
      </c>
      <c r="L51" s="26">
        <f>(K51/I51)</f>
        <v>239941.0633484163</v>
      </c>
      <c r="M51" s="28">
        <v>5</v>
      </c>
      <c r="N51" s="27">
        <f>(Q51+T51+W51)</f>
        <v>0</v>
      </c>
      <c r="O51" s="25">
        <f>(R51+U51+X51)</f>
        <v>0</v>
      </c>
      <c r="P51" s="26">
        <f>(S51+V51+Y51)</f>
        <v>0</v>
      </c>
      <c r="Q51" s="25">
        <v>0</v>
      </c>
      <c r="R51" s="25">
        <v>0</v>
      </c>
      <c r="S51" s="26">
        <v>0</v>
      </c>
      <c r="T51" s="25">
        <v>0</v>
      </c>
      <c r="U51" s="25">
        <v>0</v>
      </c>
      <c r="V51" s="26">
        <v>0</v>
      </c>
      <c r="W51" s="25">
        <v>0</v>
      </c>
      <c r="X51" s="25">
        <v>0</v>
      </c>
      <c r="Y51" s="24">
        <v>0</v>
      </c>
    </row>
    <row r="52" spans="2:25" ht="12.75">
      <c r="B52" s="23" t="s">
        <v>7</v>
      </c>
      <c r="C52" s="31">
        <v>480</v>
      </c>
      <c r="D52" s="25">
        <v>480</v>
      </c>
      <c r="E52" s="29">
        <f>(D52/D$11)</f>
        <v>0.02583144979011947</v>
      </c>
      <c r="F52" s="29">
        <f>(E52/E$47)</f>
        <v>0.33172080165860396</v>
      </c>
      <c r="G52" s="26">
        <v>77561329</v>
      </c>
      <c r="H52" s="30">
        <v>12</v>
      </c>
      <c r="I52" s="27">
        <v>480</v>
      </c>
      <c r="J52" s="29">
        <f>(I52/D52)</f>
        <v>1</v>
      </c>
      <c r="K52" s="26">
        <v>77561329</v>
      </c>
      <c r="L52" s="26">
        <f>(K52/I52)</f>
        <v>161586.10208333333</v>
      </c>
      <c r="M52" s="28">
        <v>21</v>
      </c>
      <c r="N52" s="27">
        <f>(Q52+T52+W52)</f>
        <v>0</v>
      </c>
      <c r="O52" s="25">
        <f>(R52+U52+X52)</f>
        <v>0</v>
      </c>
      <c r="P52" s="26">
        <f>(S52+V52+Y52)</f>
        <v>0</v>
      </c>
      <c r="Q52" s="25">
        <v>0</v>
      </c>
      <c r="R52" s="25">
        <v>0</v>
      </c>
      <c r="S52" s="26">
        <v>0</v>
      </c>
      <c r="T52" s="25">
        <v>0</v>
      </c>
      <c r="U52" s="25">
        <v>0</v>
      </c>
      <c r="V52" s="26">
        <v>0</v>
      </c>
      <c r="W52" s="25">
        <v>0</v>
      </c>
      <c r="X52" s="25">
        <v>0</v>
      </c>
      <c r="Y52" s="24">
        <v>0</v>
      </c>
    </row>
    <row r="53" spans="2:25" ht="12.75">
      <c r="B53" s="23"/>
      <c r="C53" s="36"/>
      <c r="D53" s="33"/>
      <c r="E53" s="33"/>
      <c r="F53" s="33"/>
      <c r="G53" s="26"/>
      <c r="H53" s="35"/>
      <c r="I53" s="27"/>
      <c r="J53" s="33"/>
      <c r="K53" s="26"/>
      <c r="L53" s="26"/>
      <c r="M53" s="35"/>
      <c r="N53" s="34"/>
      <c r="O53" s="33"/>
      <c r="P53" s="26"/>
      <c r="Q53" s="33"/>
      <c r="R53" s="33"/>
      <c r="S53" s="26"/>
      <c r="T53" s="33"/>
      <c r="U53" s="33"/>
      <c r="V53" s="26"/>
      <c r="W53" s="33"/>
      <c r="X53" s="33"/>
      <c r="Y53" s="24"/>
    </row>
    <row r="54" spans="2:25" ht="12.75">
      <c r="B54" s="23" t="s">
        <v>6</v>
      </c>
      <c r="C54" s="31">
        <f>SUM(C55:C58)</f>
        <v>876</v>
      </c>
      <c r="D54" s="25">
        <f>SUM(D55:D58)</f>
        <v>1221</v>
      </c>
      <c r="E54" s="29">
        <f>(D54/D$11)</f>
        <v>0.0657087504036164</v>
      </c>
      <c r="F54" s="29">
        <f>(E54/E$54)</f>
        <v>1</v>
      </c>
      <c r="G54" s="26">
        <f>SUM(G55:G58)</f>
        <v>192331979</v>
      </c>
      <c r="H54" s="32"/>
      <c r="I54" s="27">
        <f>SUM(I55:I58)</f>
        <v>848</v>
      </c>
      <c r="J54" s="29">
        <f>(I54/D54)</f>
        <v>0.6945126945126945</v>
      </c>
      <c r="K54" s="26">
        <f>SUM(K55:K58)</f>
        <v>149497767</v>
      </c>
      <c r="L54" s="26">
        <f>(K54/I54)</f>
        <v>176294.53655660377</v>
      </c>
      <c r="M54" s="28"/>
      <c r="N54" s="27">
        <f>SUM(N55:N58)</f>
        <v>28</v>
      </c>
      <c r="O54" s="25">
        <f>SUM(O55:O58)</f>
        <v>373</v>
      </c>
      <c r="P54" s="26">
        <f>SUM(P55:P58)</f>
        <v>42834212</v>
      </c>
      <c r="Q54" s="25">
        <f>SUM(Q55:Q58)</f>
        <v>0</v>
      </c>
      <c r="R54" s="25">
        <f>SUM(R55:R58)</f>
        <v>0</v>
      </c>
      <c r="S54" s="26">
        <f>SUM(S55:S58)</f>
        <v>0</v>
      </c>
      <c r="T54" s="25">
        <f>SUM(T55:T58)</f>
        <v>1</v>
      </c>
      <c r="U54" s="25">
        <f>SUM(U55:U58)</f>
        <v>4</v>
      </c>
      <c r="V54" s="26">
        <f>SUM(V55:V58)</f>
        <v>2200000</v>
      </c>
      <c r="W54" s="25">
        <f>SUM(W55:W58)</f>
        <v>27</v>
      </c>
      <c r="X54" s="25">
        <f>SUM(X55:X58)</f>
        <v>369</v>
      </c>
      <c r="Y54" s="24">
        <f>SUM(Y55:Y58)</f>
        <v>40634212</v>
      </c>
    </row>
    <row r="55" spans="2:25" ht="12.75">
      <c r="B55" s="23" t="s">
        <v>5</v>
      </c>
      <c r="C55" s="31">
        <v>96</v>
      </c>
      <c r="D55" s="25">
        <v>125</v>
      </c>
      <c r="E55" s="29">
        <f>(D55/D$11)</f>
        <v>0.0067269400495102785</v>
      </c>
      <c r="F55" s="29">
        <f>(E55/E$54)</f>
        <v>0.10237510237510238</v>
      </c>
      <c r="G55" s="26">
        <v>21059765</v>
      </c>
      <c r="H55" s="30">
        <v>22</v>
      </c>
      <c r="I55" s="27">
        <v>95</v>
      </c>
      <c r="J55" s="29">
        <f>(I55/D55)</f>
        <v>0.76</v>
      </c>
      <c r="K55" s="26">
        <v>17859765</v>
      </c>
      <c r="L55" s="26">
        <f>(K55/I55)</f>
        <v>187997.52631578947</v>
      </c>
      <c r="M55" s="28">
        <v>15</v>
      </c>
      <c r="N55" s="27">
        <f>(Q55+T55+W55)</f>
        <v>1</v>
      </c>
      <c r="O55" s="25">
        <f>(R55+U55+X55)</f>
        <v>30</v>
      </c>
      <c r="P55" s="26">
        <f>(S55+V55+Y55)</f>
        <v>3200000</v>
      </c>
      <c r="Q55" s="25">
        <v>0</v>
      </c>
      <c r="R55" s="25">
        <v>0</v>
      </c>
      <c r="S55" s="26">
        <v>0</v>
      </c>
      <c r="T55" s="25">
        <v>0</v>
      </c>
      <c r="U55" s="25">
        <v>0</v>
      </c>
      <c r="V55" s="26">
        <v>0</v>
      </c>
      <c r="W55" s="25">
        <v>1</v>
      </c>
      <c r="X55" s="25">
        <v>30</v>
      </c>
      <c r="Y55" s="24">
        <v>3200000</v>
      </c>
    </row>
    <row r="56" spans="2:25" ht="12.75">
      <c r="B56" s="23" t="s">
        <v>4</v>
      </c>
      <c r="C56" s="31">
        <v>112</v>
      </c>
      <c r="D56" s="25">
        <v>164</v>
      </c>
      <c r="E56" s="29">
        <f>(D56/D$11)</f>
        <v>0.008825745344957486</v>
      </c>
      <c r="F56" s="29">
        <f>(E56/E$54)</f>
        <v>0.13431613431613432</v>
      </c>
      <c r="G56" s="26">
        <v>20524369</v>
      </c>
      <c r="H56" s="30">
        <v>23</v>
      </c>
      <c r="I56" s="27">
        <v>105</v>
      </c>
      <c r="J56" s="29">
        <f>(I56/D56)</f>
        <v>0.6402439024390244</v>
      </c>
      <c r="K56" s="26">
        <v>15959369</v>
      </c>
      <c r="L56" s="26">
        <f>(K56/I56)</f>
        <v>151993.99047619046</v>
      </c>
      <c r="M56" s="28">
        <v>24</v>
      </c>
      <c r="N56" s="27">
        <f>(Q56+T56+W56)</f>
        <v>7</v>
      </c>
      <c r="O56" s="25">
        <f>(R56+U56+X56)</f>
        <v>59</v>
      </c>
      <c r="P56" s="26">
        <f>(S56+V56+Y56)</f>
        <v>4565000</v>
      </c>
      <c r="Q56" s="25">
        <v>0</v>
      </c>
      <c r="R56" s="25">
        <v>0</v>
      </c>
      <c r="S56" s="26">
        <v>0</v>
      </c>
      <c r="T56" s="25">
        <v>0</v>
      </c>
      <c r="U56" s="25">
        <v>0</v>
      </c>
      <c r="V56" s="26">
        <v>0</v>
      </c>
      <c r="W56" s="25">
        <v>7</v>
      </c>
      <c r="X56" s="25">
        <v>59</v>
      </c>
      <c r="Y56" s="24">
        <v>4565000</v>
      </c>
    </row>
    <row r="57" spans="2:25" ht="12.75">
      <c r="B57" s="23" t="s">
        <v>3</v>
      </c>
      <c r="C57" s="31">
        <v>284</v>
      </c>
      <c r="D57" s="25">
        <v>513</v>
      </c>
      <c r="E57" s="29">
        <f>(D57/D$11)</f>
        <v>0.027607361963190184</v>
      </c>
      <c r="F57" s="29">
        <f>(E57/E$54)</f>
        <v>0.4201474201474202</v>
      </c>
      <c r="G57" s="26">
        <v>69695868</v>
      </c>
      <c r="H57" s="30">
        <v>14</v>
      </c>
      <c r="I57" s="27">
        <v>269</v>
      </c>
      <c r="J57" s="29">
        <f>(I57/D57)</f>
        <v>0.5243664717348928</v>
      </c>
      <c r="K57" s="26">
        <v>42243809</v>
      </c>
      <c r="L57" s="26">
        <f>(K57/I57)</f>
        <v>157040.18215613381</v>
      </c>
      <c r="M57" s="28">
        <v>22</v>
      </c>
      <c r="N57" s="27">
        <f>(Q57+T57+W57)</f>
        <v>15</v>
      </c>
      <c r="O57" s="25">
        <f>(R57+U57+X57)</f>
        <v>244</v>
      </c>
      <c r="P57" s="26">
        <f>(S57+V57+Y57)</f>
        <v>27452059</v>
      </c>
      <c r="Q57" s="25">
        <v>0</v>
      </c>
      <c r="R57" s="25">
        <v>0</v>
      </c>
      <c r="S57" s="26">
        <v>0</v>
      </c>
      <c r="T57" s="25">
        <v>0</v>
      </c>
      <c r="U57" s="25">
        <v>0</v>
      </c>
      <c r="V57" s="26">
        <v>0</v>
      </c>
      <c r="W57" s="25">
        <v>15</v>
      </c>
      <c r="X57" s="25">
        <v>244</v>
      </c>
      <c r="Y57" s="24">
        <v>27452059</v>
      </c>
    </row>
    <row r="58" spans="2:25" ht="12.75">
      <c r="B58" s="23" t="s">
        <v>2</v>
      </c>
      <c r="C58" s="31">
        <v>384</v>
      </c>
      <c r="D58" s="25">
        <v>419</v>
      </c>
      <c r="E58" s="29">
        <f>(D58/D$11)</f>
        <v>0.022548703045958456</v>
      </c>
      <c r="F58" s="29">
        <f>(E58/E$54)</f>
        <v>0.34316134316134317</v>
      </c>
      <c r="G58" s="26">
        <v>81051977</v>
      </c>
      <c r="H58" s="30">
        <v>11</v>
      </c>
      <c r="I58" s="27">
        <v>379</v>
      </c>
      <c r="J58" s="29">
        <f>(I58/D58)</f>
        <v>0.9045346062052506</v>
      </c>
      <c r="K58" s="26">
        <v>73434824</v>
      </c>
      <c r="L58" s="26">
        <f>(K58/I58)</f>
        <v>193759.43007915566</v>
      </c>
      <c r="M58" s="28">
        <v>14</v>
      </c>
      <c r="N58" s="27">
        <f>(Q58+T58+W58)</f>
        <v>5</v>
      </c>
      <c r="O58" s="25">
        <f>(R58+U58+X58)</f>
        <v>40</v>
      </c>
      <c r="P58" s="26">
        <f>(S58+V58+Y58)</f>
        <v>7617153</v>
      </c>
      <c r="Q58" s="25">
        <v>0</v>
      </c>
      <c r="R58" s="25">
        <v>0</v>
      </c>
      <c r="S58" s="26">
        <v>0</v>
      </c>
      <c r="T58" s="25">
        <v>1</v>
      </c>
      <c r="U58" s="25">
        <v>4</v>
      </c>
      <c r="V58" s="26">
        <v>2200000</v>
      </c>
      <c r="W58" s="25">
        <v>4</v>
      </c>
      <c r="X58" s="25">
        <v>36</v>
      </c>
      <c r="Y58" s="24">
        <v>5417153</v>
      </c>
    </row>
    <row r="59" spans="2:25" ht="13.5" thickBot="1">
      <c r="B59" s="23"/>
      <c r="C59" s="22"/>
      <c r="D59" s="17"/>
      <c r="E59" s="17"/>
      <c r="F59" s="17"/>
      <c r="G59" s="18"/>
      <c r="H59" s="20"/>
      <c r="I59" s="21"/>
      <c r="J59" s="17"/>
      <c r="K59" s="18"/>
      <c r="L59" s="18"/>
      <c r="M59" s="20"/>
      <c r="N59" s="19"/>
      <c r="O59" s="17"/>
      <c r="P59" s="18"/>
      <c r="Q59" s="17"/>
      <c r="R59" s="17"/>
      <c r="S59" s="18"/>
      <c r="T59" s="17"/>
      <c r="U59" s="17"/>
      <c r="V59" s="18"/>
      <c r="W59" s="17"/>
      <c r="X59" s="17"/>
      <c r="Y59" s="16"/>
    </row>
    <row r="60" spans="2:25" ht="13.5" thickTop="1">
      <c r="B60" s="15"/>
      <c r="C60" s="14"/>
      <c r="D60" s="14"/>
      <c r="E60" s="14"/>
      <c r="F60" s="14"/>
      <c r="G60" s="11"/>
      <c r="H60" s="12"/>
      <c r="I60" s="12"/>
      <c r="J60" s="12"/>
      <c r="K60" s="11"/>
      <c r="L60" s="11"/>
      <c r="M60" s="13"/>
      <c r="N60" s="12"/>
      <c r="O60" s="12"/>
      <c r="P60" s="11"/>
      <c r="Q60" s="12"/>
      <c r="R60" s="12"/>
      <c r="S60" s="11"/>
      <c r="T60" s="12"/>
      <c r="U60" s="12"/>
      <c r="V60" s="11"/>
      <c r="W60" s="12"/>
      <c r="X60" s="12"/>
      <c r="Y60" s="11"/>
    </row>
    <row r="61" spans="2:16" ht="12.75">
      <c r="B61" s="3" t="s">
        <v>1</v>
      </c>
      <c r="C61" s="8"/>
      <c r="D61" s="8"/>
      <c r="E61" s="8"/>
      <c r="F61" s="8"/>
      <c r="G61" s="5"/>
      <c r="H61" s="6"/>
      <c r="L61" s="5"/>
      <c r="M61" s="7"/>
      <c r="N61" s="6"/>
      <c r="O61" s="6"/>
      <c r="P61" s="5"/>
    </row>
    <row r="62" spans="2:25" ht="12.75">
      <c r="B62" s="3" t="s">
        <v>0</v>
      </c>
      <c r="H62" s="6"/>
      <c r="I62" s="6"/>
      <c r="J62" s="6"/>
      <c r="K62" s="5"/>
      <c r="L62" s="5"/>
      <c r="M62" s="7"/>
      <c r="N62" s="6"/>
      <c r="O62" s="6"/>
      <c r="P62" s="5"/>
      <c r="Q62" s="6"/>
      <c r="R62" s="6"/>
      <c r="S62" s="5"/>
      <c r="T62" s="6"/>
      <c r="U62" s="6"/>
      <c r="V62" s="5"/>
      <c r="W62" s="6"/>
      <c r="X62" s="6"/>
      <c r="Y62" s="5"/>
    </row>
    <row r="63" spans="2:25" ht="12.75">
      <c r="B63" s="9"/>
      <c r="C63" s="8"/>
      <c r="D63" s="8"/>
      <c r="E63" s="8"/>
      <c r="F63" s="8"/>
      <c r="G63" s="5"/>
      <c r="H63" s="6"/>
      <c r="I63" s="6"/>
      <c r="J63" s="6"/>
      <c r="K63" s="5"/>
      <c r="L63" s="5"/>
      <c r="M63" s="7"/>
      <c r="N63" s="6"/>
      <c r="O63" s="6"/>
      <c r="P63" s="5"/>
      <c r="Q63" s="6"/>
      <c r="R63" s="6"/>
      <c r="S63" s="5"/>
      <c r="T63" s="6"/>
      <c r="U63" s="6"/>
      <c r="V63" s="5"/>
      <c r="W63" s="6"/>
      <c r="X63" s="6"/>
      <c r="Y63" s="5"/>
    </row>
    <row r="64" spans="2:25" ht="12.75">
      <c r="B64" s="9"/>
      <c r="C64" s="8"/>
      <c r="D64" s="8"/>
      <c r="E64" s="8"/>
      <c r="F64" s="8"/>
      <c r="G64" s="5"/>
      <c r="H64" s="8"/>
      <c r="I64" s="6"/>
      <c r="J64" s="6"/>
      <c r="K64" s="5"/>
      <c r="L64" s="5"/>
      <c r="M64" s="7"/>
      <c r="N64" s="6"/>
      <c r="O64" s="6"/>
      <c r="P64" s="5"/>
      <c r="Q64" s="6"/>
      <c r="R64" s="6"/>
      <c r="S64" s="5"/>
      <c r="T64" s="6"/>
      <c r="U64" s="6"/>
      <c r="V64" s="5"/>
      <c r="W64" s="6"/>
      <c r="X64" s="6"/>
      <c r="Y64" s="5"/>
    </row>
    <row r="65" spans="2:25" ht="12.75">
      <c r="B65" s="9"/>
      <c r="C65" s="8"/>
      <c r="D65" s="8"/>
      <c r="E65" s="8"/>
      <c r="F65" s="8"/>
      <c r="G65" s="5"/>
      <c r="H65" s="8"/>
      <c r="I65" s="6"/>
      <c r="J65" s="6"/>
      <c r="K65" s="5"/>
      <c r="L65" s="5"/>
      <c r="M65" s="7"/>
      <c r="N65" s="6"/>
      <c r="O65" s="6"/>
      <c r="P65" s="5"/>
      <c r="Q65" s="6"/>
      <c r="R65" s="6"/>
      <c r="S65" s="5"/>
      <c r="T65" s="6"/>
      <c r="U65" s="6"/>
      <c r="V65" s="5"/>
      <c r="W65" s="6"/>
      <c r="X65" s="6"/>
      <c r="Y65" s="5"/>
    </row>
    <row r="66" spans="2:25" ht="12.75">
      <c r="B66" s="9"/>
      <c r="L66" s="5"/>
      <c r="M66" s="7"/>
      <c r="N66" s="6"/>
      <c r="O66" s="6"/>
      <c r="P66" s="5"/>
      <c r="Q66" s="6"/>
      <c r="R66" s="6"/>
      <c r="S66" s="5"/>
      <c r="T66" s="6"/>
      <c r="U66" s="6"/>
      <c r="V66" s="5"/>
      <c r="W66" s="6"/>
      <c r="X66" s="6"/>
      <c r="Y66" s="5"/>
    </row>
    <row r="67" spans="2:25" ht="12.75">
      <c r="B67" s="9"/>
      <c r="C67" s="8"/>
      <c r="D67" s="8"/>
      <c r="E67" s="8"/>
      <c r="F67" s="8"/>
      <c r="G67" s="5"/>
      <c r="H67" s="6"/>
      <c r="I67" s="6"/>
      <c r="J67" s="6"/>
      <c r="K67" s="5"/>
      <c r="L67" s="5"/>
      <c r="M67" s="7"/>
      <c r="N67" s="6"/>
      <c r="O67" s="6"/>
      <c r="P67" s="5"/>
      <c r="Q67" s="6"/>
      <c r="R67" s="6"/>
      <c r="S67" s="5"/>
      <c r="T67" s="6"/>
      <c r="U67" s="6"/>
      <c r="V67" s="5"/>
      <c r="W67" s="6"/>
      <c r="X67" s="6"/>
      <c r="Y67" s="5"/>
    </row>
    <row r="68" spans="2:25" ht="12.75">
      <c r="B68" s="9"/>
      <c r="C68" s="8"/>
      <c r="D68" s="8"/>
      <c r="E68" s="8"/>
      <c r="F68" s="8"/>
      <c r="G68" s="5"/>
      <c r="H68" s="6"/>
      <c r="I68" s="6"/>
      <c r="J68" s="6"/>
      <c r="K68" s="5"/>
      <c r="L68" s="5"/>
      <c r="M68" s="7"/>
      <c r="N68" s="6"/>
      <c r="O68" s="6"/>
      <c r="P68" s="5"/>
      <c r="Q68" s="6"/>
      <c r="R68" s="6"/>
      <c r="S68" s="5"/>
      <c r="T68" s="6"/>
      <c r="U68" s="6"/>
      <c r="V68" s="5"/>
      <c r="W68" s="6"/>
      <c r="X68" s="6"/>
      <c r="Y68" s="5"/>
    </row>
    <row r="69" spans="2:25" ht="12.75">
      <c r="B69" s="9"/>
      <c r="C69" s="8"/>
      <c r="D69" s="8"/>
      <c r="E69" s="10"/>
      <c r="F69" s="8"/>
      <c r="G69" s="5"/>
      <c r="H69" s="6"/>
      <c r="I69" s="6"/>
      <c r="J69" s="6"/>
      <c r="K69" s="5"/>
      <c r="L69" s="5"/>
      <c r="M69" s="7"/>
      <c r="N69" s="6"/>
      <c r="O69" s="6"/>
      <c r="P69" s="5"/>
      <c r="Q69" s="6"/>
      <c r="R69" s="6"/>
      <c r="S69" s="5"/>
      <c r="T69" s="6"/>
      <c r="U69" s="6"/>
      <c r="V69" s="5"/>
      <c r="W69" s="6"/>
      <c r="X69" s="6"/>
      <c r="Y69" s="5"/>
    </row>
    <row r="70" spans="2:25" ht="12.75">
      <c r="B70" s="9"/>
      <c r="C70" s="8"/>
      <c r="D70" s="8"/>
      <c r="E70" s="8"/>
      <c r="F70" s="8"/>
      <c r="G70" s="5"/>
      <c r="H70" s="6"/>
      <c r="I70" s="6"/>
      <c r="J70" s="6"/>
      <c r="K70" s="5"/>
      <c r="L70" s="5"/>
      <c r="M70" s="7"/>
      <c r="N70" s="6"/>
      <c r="O70" s="6"/>
      <c r="P70" s="5"/>
      <c r="Q70" s="6"/>
      <c r="R70" s="6"/>
      <c r="S70" s="5"/>
      <c r="T70" s="6"/>
      <c r="U70" s="6"/>
      <c r="V70" s="5"/>
      <c r="W70" s="6"/>
      <c r="X70" s="6"/>
      <c r="Y70" s="5"/>
    </row>
    <row r="71" spans="2:25" ht="12.75">
      <c r="B71" s="9"/>
      <c r="C71" s="8"/>
      <c r="D71" s="8"/>
      <c r="E71" s="8"/>
      <c r="F71" s="8"/>
      <c r="G71" s="5"/>
      <c r="H71" s="8"/>
      <c r="I71" s="6"/>
      <c r="J71" s="6"/>
      <c r="K71" s="5"/>
      <c r="L71" s="5"/>
      <c r="M71" s="7"/>
      <c r="N71" s="6"/>
      <c r="O71" s="6"/>
      <c r="P71" s="5"/>
      <c r="Q71" s="6"/>
      <c r="R71" s="6"/>
      <c r="S71" s="5"/>
      <c r="T71" s="6"/>
      <c r="U71" s="6"/>
      <c r="V71" s="5"/>
      <c r="W71" s="6"/>
      <c r="X71" s="6"/>
      <c r="Y71" s="5"/>
    </row>
    <row r="72" spans="2:25" ht="12.75">
      <c r="B72" s="9"/>
      <c r="C72" s="8"/>
      <c r="D72" s="8"/>
      <c r="E72" s="8"/>
      <c r="F72" s="8"/>
      <c r="G72" s="5"/>
      <c r="H72" s="8"/>
      <c r="I72" s="6"/>
      <c r="J72" s="6"/>
      <c r="K72" s="5"/>
      <c r="L72" s="5"/>
      <c r="M72" s="7"/>
      <c r="N72" s="6"/>
      <c r="O72" s="6"/>
      <c r="P72" s="5"/>
      <c r="Q72" s="6"/>
      <c r="R72" s="6"/>
      <c r="S72" s="5"/>
      <c r="T72" s="6"/>
      <c r="U72" s="6"/>
      <c r="V72" s="5"/>
      <c r="W72" s="6"/>
      <c r="X72" s="6"/>
      <c r="Y72" s="5"/>
    </row>
    <row r="73" spans="2:25" ht="12.75">
      <c r="B73" s="9"/>
      <c r="C73" s="8"/>
      <c r="D73" s="8"/>
      <c r="E73" s="8"/>
      <c r="F73" s="8"/>
      <c r="G73" s="5"/>
      <c r="H73" s="6"/>
      <c r="I73" s="6"/>
      <c r="J73" s="6"/>
      <c r="K73" s="5"/>
      <c r="L73" s="5"/>
      <c r="M73" s="7"/>
      <c r="N73" s="6"/>
      <c r="O73" s="6"/>
      <c r="P73" s="5"/>
      <c r="Q73" s="6"/>
      <c r="R73" s="6"/>
      <c r="S73" s="5"/>
      <c r="T73" s="6"/>
      <c r="U73" s="6"/>
      <c r="V73" s="5"/>
      <c r="W73" s="6"/>
      <c r="X73" s="6"/>
      <c r="Y73" s="5"/>
    </row>
    <row r="74" spans="2:25" ht="12.75">
      <c r="B74" s="9"/>
      <c r="C74" s="8"/>
      <c r="D74" s="8"/>
      <c r="E74" s="8"/>
      <c r="F74" s="8"/>
      <c r="G74" s="5"/>
      <c r="H74" s="6"/>
      <c r="I74" s="6"/>
      <c r="J74" s="6"/>
      <c r="K74" s="5"/>
      <c r="L74" s="5"/>
      <c r="M74" s="7"/>
      <c r="N74" s="6"/>
      <c r="O74" s="6"/>
      <c r="P74" s="5"/>
      <c r="Q74" s="6"/>
      <c r="R74" s="6"/>
      <c r="S74" s="5"/>
      <c r="T74" s="6"/>
      <c r="U74" s="6"/>
      <c r="V74" s="5"/>
      <c r="W74" s="6"/>
      <c r="X74" s="6"/>
      <c r="Y74" s="5"/>
    </row>
    <row r="75" spans="2:25" ht="12.75">
      <c r="B75" s="9"/>
      <c r="C75" s="8"/>
      <c r="D75" s="8"/>
      <c r="E75" s="8"/>
      <c r="F75" s="8"/>
      <c r="G75" s="5"/>
      <c r="H75" s="6"/>
      <c r="I75" s="6"/>
      <c r="J75" s="6"/>
      <c r="K75" s="5"/>
      <c r="L75" s="5"/>
      <c r="M75" s="7"/>
      <c r="N75" s="6"/>
      <c r="O75" s="6"/>
      <c r="P75" s="5"/>
      <c r="Q75" s="6"/>
      <c r="R75" s="6"/>
      <c r="S75" s="5"/>
      <c r="T75" s="6"/>
      <c r="U75" s="6"/>
      <c r="V75" s="5"/>
      <c r="W75" s="6"/>
      <c r="X75" s="6"/>
      <c r="Y75" s="5"/>
    </row>
    <row r="76" spans="2:25" ht="12.75">
      <c r="B76" s="9"/>
      <c r="C76" s="8"/>
      <c r="D76" s="8"/>
      <c r="E76" s="8"/>
      <c r="F76" s="8"/>
      <c r="G76" s="5"/>
      <c r="H76" s="6"/>
      <c r="I76" s="6"/>
      <c r="J76" s="6"/>
      <c r="K76" s="5"/>
      <c r="L76" s="5"/>
      <c r="M76" s="7"/>
      <c r="N76" s="6"/>
      <c r="O76" s="6"/>
      <c r="P76" s="5"/>
      <c r="Q76" s="6"/>
      <c r="R76" s="6"/>
      <c r="S76" s="5"/>
      <c r="T76" s="6"/>
      <c r="U76" s="6"/>
      <c r="V76" s="5"/>
      <c r="W76" s="6"/>
      <c r="X76" s="6"/>
      <c r="Y76" s="5"/>
    </row>
    <row r="77" spans="2:25" ht="12.75">
      <c r="B77" s="9"/>
      <c r="C77" s="8"/>
      <c r="D77" s="8"/>
      <c r="E77" s="8"/>
      <c r="F77" s="8"/>
      <c r="G77" s="5"/>
      <c r="H77" s="6"/>
      <c r="I77" s="6"/>
      <c r="J77" s="6"/>
      <c r="K77" s="5"/>
      <c r="L77" s="5"/>
      <c r="M77" s="7"/>
      <c r="N77" s="6"/>
      <c r="O77" s="6"/>
      <c r="P77" s="5"/>
      <c r="Q77" s="6"/>
      <c r="R77" s="6"/>
      <c r="S77" s="5"/>
      <c r="T77" s="6"/>
      <c r="U77" s="6"/>
      <c r="V77" s="5"/>
      <c r="W77" s="6"/>
      <c r="X77" s="6"/>
      <c r="Y77" s="5"/>
    </row>
    <row r="78" spans="2:25" ht="12.75">
      <c r="B78" s="9"/>
      <c r="C78" s="8"/>
      <c r="D78" s="8"/>
      <c r="E78" s="8"/>
      <c r="F78" s="8"/>
      <c r="G78" s="5"/>
      <c r="H78" s="6"/>
      <c r="I78" s="6"/>
      <c r="J78" s="6"/>
      <c r="K78" s="5"/>
      <c r="L78" s="5"/>
      <c r="M78" s="7"/>
      <c r="N78" s="6"/>
      <c r="O78" s="6"/>
      <c r="P78" s="5"/>
      <c r="Q78" s="6"/>
      <c r="R78" s="6"/>
      <c r="S78" s="5"/>
      <c r="T78" s="6"/>
      <c r="U78" s="6"/>
      <c r="V78" s="5"/>
      <c r="W78" s="6"/>
      <c r="X78" s="6"/>
      <c r="Y78" s="5"/>
    </row>
    <row r="79" spans="2:25" ht="12.75">
      <c r="B79" s="9"/>
      <c r="C79" s="8"/>
      <c r="D79" s="8"/>
      <c r="E79" s="8"/>
      <c r="F79" s="8"/>
      <c r="G79" s="5"/>
      <c r="H79" s="8"/>
      <c r="I79" s="6"/>
      <c r="J79" s="6"/>
      <c r="K79" s="5"/>
      <c r="L79" s="5"/>
      <c r="M79" s="7"/>
      <c r="N79" s="6"/>
      <c r="O79" s="6"/>
      <c r="P79" s="5"/>
      <c r="Q79" s="6"/>
      <c r="R79" s="6"/>
      <c r="S79" s="5"/>
      <c r="T79" s="6"/>
      <c r="U79" s="6"/>
      <c r="V79" s="5"/>
      <c r="W79" s="6"/>
      <c r="X79" s="6"/>
      <c r="Y79" s="5"/>
    </row>
    <row r="80" spans="2:25" ht="12.75">
      <c r="B80" s="9"/>
      <c r="C80" s="6"/>
      <c r="D80" s="6"/>
      <c r="E80" s="6"/>
      <c r="F80" s="6"/>
      <c r="G80" s="5"/>
      <c r="H80" s="8"/>
      <c r="I80" s="6"/>
      <c r="J80" s="6"/>
      <c r="K80" s="5"/>
      <c r="L80" s="5"/>
      <c r="M80" s="7"/>
      <c r="N80" s="6"/>
      <c r="O80" s="6"/>
      <c r="P80" s="5"/>
      <c r="Q80" s="6"/>
      <c r="R80" s="6"/>
      <c r="S80" s="5"/>
      <c r="T80" s="6"/>
      <c r="U80" s="6"/>
      <c r="V80" s="5"/>
      <c r="W80" s="6"/>
      <c r="X80" s="6"/>
      <c r="Y80" s="5"/>
    </row>
    <row r="81" spans="2:25" ht="12.75">
      <c r="B81" s="9"/>
      <c r="C81" s="8"/>
      <c r="D81" s="8"/>
      <c r="E81" s="8"/>
      <c r="F81" s="8"/>
      <c r="G81" s="5"/>
      <c r="H81" s="6"/>
      <c r="I81" s="6"/>
      <c r="J81" s="6"/>
      <c r="K81" s="5"/>
      <c r="L81" s="5"/>
      <c r="M81" s="7"/>
      <c r="N81" s="6"/>
      <c r="O81" s="6"/>
      <c r="P81" s="5"/>
      <c r="Q81" s="6"/>
      <c r="R81" s="6"/>
      <c r="S81" s="5"/>
      <c r="T81" s="6"/>
      <c r="U81" s="6"/>
      <c r="V81" s="5"/>
      <c r="W81" s="6"/>
      <c r="X81" s="6"/>
      <c r="Y81" s="5"/>
    </row>
    <row r="82" spans="2:25" ht="12.75">
      <c r="B82" s="9"/>
      <c r="C82" s="8"/>
      <c r="D82" s="8"/>
      <c r="E82" s="8"/>
      <c r="F82" s="8"/>
      <c r="G82" s="5"/>
      <c r="H82" s="6"/>
      <c r="I82" s="6"/>
      <c r="J82" s="6"/>
      <c r="K82" s="5"/>
      <c r="L82" s="5"/>
      <c r="M82" s="7"/>
      <c r="N82" s="6"/>
      <c r="O82" s="6"/>
      <c r="P82" s="5"/>
      <c r="Q82" s="6"/>
      <c r="R82" s="6"/>
      <c r="S82" s="5"/>
      <c r="T82" s="6"/>
      <c r="U82" s="6"/>
      <c r="V82" s="5"/>
      <c r="W82" s="6"/>
      <c r="X82" s="6"/>
      <c r="Y82" s="5"/>
    </row>
    <row r="83" spans="2:25" ht="12.75">
      <c r="B83" s="9"/>
      <c r="C83" s="8"/>
      <c r="D83" s="8"/>
      <c r="E83" s="8"/>
      <c r="F83" s="8"/>
      <c r="G83" s="5"/>
      <c r="H83" s="6"/>
      <c r="I83" s="6"/>
      <c r="J83" s="6"/>
      <c r="K83" s="5"/>
      <c r="L83" s="5"/>
      <c r="M83" s="7"/>
      <c r="N83" s="6"/>
      <c r="O83" s="6"/>
      <c r="P83" s="5"/>
      <c r="Q83" s="6"/>
      <c r="R83" s="6"/>
      <c r="S83" s="5"/>
      <c r="T83" s="6"/>
      <c r="U83" s="6"/>
      <c r="V83" s="5"/>
      <c r="W83" s="6"/>
      <c r="X83" s="6"/>
      <c r="Y83" s="5"/>
    </row>
    <row r="84" spans="2:25" ht="12.75">
      <c r="B84" s="9"/>
      <c r="C84" s="8"/>
      <c r="D84" s="8"/>
      <c r="E84" s="8"/>
      <c r="F84" s="8"/>
      <c r="G84" s="5"/>
      <c r="H84" s="6"/>
      <c r="I84" s="6"/>
      <c r="J84" s="6"/>
      <c r="K84" s="5"/>
      <c r="L84" s="5"/>
      <c r="M84" s="7"/>
      <c r="N84" s="6"/>
      <c r="O84" s="6"/>
      <c r="P84" s="5"/>
      <c r="Q84" s="6"/>
      <c r="R84" s="6"/>
      <c r="S84" s="5"/>
      <c r="T84" s="6"/>
      <c r="U84" s="6"/>
      <c r="V84" s="5"/>
      <c r="W84" s="6"/>
      <c r="X84" s="6"/>
      <c r="Y84" s="5"/>
    </row>
    <row r="85" spans="2:25" ht="12.75">
      <c r="B85" s="9"/>
      <c r="C85" s="6"/>
      <c r="D85" s="6"/>
      <c r="E85" s="6"/>
      <c r="F85" s="6"/>
      <c r="G85" s="5">
        <v>0</v>
      </c>
      <c r="H85" s="6"/>
      <c r="I85" s="6"/>
      <c r="J85" s="6"/>
      <c r="K85" s="5"/>
      <c r="L85" s="5"/>
      <c r="M85" s="7"/>
      <c r="N85" s="6"/>
      <c r="O85" s="6"/>
      <c r="P85" s="5"/>
      <c r="Q85" s="6"/>
      <c r="R85" s="6"/>
      <c r="S85" s="5"/>
      <c r="T85" s="6"/>
      <c r="U85" s="6"/>
      <c r="V85" s="5"/>
      <c r="W85" s="6"/>
      <c r="X85" s="6"/>
      <c r="Y85" s="5"/>
    </row>
    <row r="86" spans="2:25" ht="12.75">
      <c r="B86" s="9"/>
      <c r="C86" s="8"/>
      <c r="D86" s="8"/>
      <c r="E86" s="8"/>
      <c r="F86" s="8"/>
      <c r="G86" s="5"/>
      <c r="H86" s="8"/>
      <c r="I86" s="6"/>
      <c r="J86" s="6"/>
      <c r="K86" s="5"/>
      <c r="L86" s="5"/>
      <c r="M86" s="7"/>
      <c r="N86" s="6"/>
      <c r="O86" s="6"/>
      <c r="P86" s="5"/>
      <c r="Q86" s="6"/>
      <c r="R86" s="6"/>
      <c r="S86" s="5"/>
      <c r="T86" s="6"/>
      <c r="U86" s="6"/>
      <c r="V86" s="5"/>
      <c r="W86" s="6"/>
      <c r="X86" s="6"/>
      <c r="Y86" s="5"/>
    </row>
    <row r="87" spans="2:25" ht="12.75">
      <c r="B87" s="9"/>
      <c r="C87" s="8"/>
      <c r="D87" s="8"/>
      <c r="E87" s="8"/>
      <c r="F87" s="8"/>
      <c r="G87" s="5"/>
      <c r="H87" s="6"/>
      <c r="I87" s="6"/>
      <c r="J87" s="6"/>
      <c r="K87" s="5"/>
      <c r="L87" s="5"/>
      <c r="M87" s="7"/>
      <c r="N87" s="6"/>
      <c r="O87" s="6"/>
      <c r="P87" s="5"/>
      <c r="Q87" s="6"/>
      <c r="R87" s="6"/>
      <c r="S87" s="5"/>
      <c r="T87" s="6"/>
      <c r="U87" s="6"/>
      <c r="V87" s="5"/>
      <c r="W87" s="6"/>
      <c r="X87" s="6"/>
      <c r="Y87" s="5"/>
    </row>
    <row r="88" spans="2:25" ht="12.75">
      <c r="B88" s="9"/>
      <c r="C88" s="8"/>
      <c r="D88" s="8"/>
      <c r="E88" s="8"/>
      <c r="F88" s="8"/>
      <c r="G88" s="5"/>
      <c r="H88" s="6"/>
      <c r="I88" s="6"/>
      <c r="J88" s="6"/>
      <c r="K88" s="5"/>
      <c r="L88" s="5"/>
      <c r="M88" s="7"/>
      <c r="N88" s="6"/>
      <c r="O88" s="6"/>
      <c r="P88" s="5"/>
      <c r="Q88" s="6"/>
      <c r="R88" s="6"/>
      <c r="S88" s="5"/>
      <c r="T88" s="6"/>
      <c r="U88" s="6"/>
      <c r="V88" s="5"/>
      <c r="W88" s="6"/>
      <c r="X88" s="6"/>
      <c r="Y88" s="5"/>
    </row>
    <row r="89" spans="2:25" ht="12.75">
      <c r="B89" s="9"/>
      <c r="C89" s="8"/>
      <c r="D89" s="8"/>
      <c r="E89" s="8"/>
      <c r="F89" s="8"/>
      <c r="G89" s="5"/>
      <c r="H89" s="6"/>
      <c r="I89" s="6"/>
      <c r="J89" s="6"/>
      <c r="K89" s="5"/>
      <c r="L89" s="5"/>
      <c r="M89" s="7"/>
      <c r="N89" s="6"/>
      <c r="O89" s="6"/>
      <c r="P89" s="5"/>
      <c r="Q89" s="6"/>
      <c r="R89" s="6"/>
      <c r="S89" s="5"/>
      <c r="T89" s="6"/>
      <c r="U89" s="6"/>
      <c r="V89" s="5"/>
      <c r="W89" s="6"/>
      <c r="X89" s="6"/>
      <c r="Y89" s="5"/>
    </row>
    <row r="90" spans="2:25" ht="12.75">
      <c r="B90" s="9"/>
      <c r="C90" s="8"/>
      <c r="D90" s="8"/>
      <c r="E90" s="8"/>
      <c r="F90" s="8"/>
      <c r="G90" s="5"/>
      <c r="H90" s="8"/>
      <c r="I90" s="6"/>
      <c r="J90" s="6"/>
      <c r="K90" s="5"/>
      <c r="L90" s="5"/>
      <c r="M90" s="7"/>
      <c r="N90" s="6"/>
      <c r="O90" s="6"/>
      <c r="P90" s="5"/>
      <c r="Q90" s="6"/>
      <c r="R90" s="6"/>
      <c r="S90" s="5"/>
      <c r="T90" s="6"/>
      <c r="U90" s="6"/>
      <c r="V90" s="5"/>
      <c r="W90" s="6"/>
      <c r="X90" s="6"/>
      <c r="Y90" s="5"/>
    </row>
    <row r="91" spans="10:24" ht="12.75">
      <c r="J91" s="2"/>
      <c r="M91" s="4"/>
      <c r="N91" s="2"/>
      <c r="O91" s="2"/>
      <c r="Q91" s="2"/>
      <c r="R91" s="2"/>
      <c r="T91" s="2"/>
      <c r="U91" s="2"/>
      <c r="W91" s="2"/>
      <c r="X91" s="2"/>
    </row>
    <row r="92" spans="10:24" ht="12.75">
      <c r="J92" s="2"/>
      <c r="M92" s="4"/>
      <c r="N92" s="2"/>
      <c r="O92" s="2"/>
      <c r="Q92" s="2"/>
      <c r="R92" s="2"/>
      <c r="T92" s="2"/>
      <c r="U92" s="2"/>
      <c r="W92" s="2"/>
      <c r="X92" s="2"/>
    </row>
    <row r="93" spans="10:24" ht="12.75">
      <c r="J93" s="2"/>
      <c r="M93" s="4"/>
      <c r="N93" s="2"/>
      <c r="O93" s="2"/>
      <c r="Q93" s="2"/>
      <c r="R93" s="2"/>
      <c r="T93" s="2"/>
      <c r="U93" s="2"/>
      <c r="W93" s="2"/>
      <c r="X9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2008-10-06T20:02:07Z</dcterms:created>
  <dcterms:modified xsi:type="dcterms:W3CDTF">2008-10-06T20:02:25Z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