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le 3c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<sst xmlns="http://schemas.openxmlformats.org/spreadsheetml/2006/main" count="76" uniqueCount="54">
  <si>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BALTIMORE CITY</t>
  </si>
  <si>
    <t>OLD SUBURBAN COUNTIES</t>
  </si>
  <si>
    <t>NEW SUBURBAN COUNTIES</t>
  </si>
  <si>
    <t>BALANCE OF STATE</t>
  </si>
  <si>
    <t>METROPOLITAN COUNTIES</t>
  </si>
  <si>
    <t>NON METROPOLITAN COUNTIES</t>
  </si>
  <si>
    <t>JURISDICTION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</si>
  <si>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</si>
  <si>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</si>
  <si>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</si>
  <si>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</si>
  <si>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</si>
  <si>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</si>
  <si>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</si>
  <si>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</si>
  <si>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</si>
  <si>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</si>
  <si>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</si>
  <si>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</si>
  <si>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</si>
  <si>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</si>
  <si>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</si>
  <si>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</si>
  <si>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</si>
  <si>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</si>
  <si>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</si>
  <si>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</si>
  <si>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</si>
  <si>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</si>
  <si>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</si>
  <si>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</si>
  <si>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</si>
  <si>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</si>
  <si>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</si>
  <si>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</si>
  <si>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</si>
  <si>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</si>
  <si>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</si>
  <si>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Prepared by MD Department of Planning. Strategic Development. Planning Data Services. May 2004.</t>
  </si>
  <si>
    <t xml:space="preserve">SOURCE:  U. S. Department of Commerce.  Bureau of the Census. Reported and Imputed Data.  </t>
  </si>
  <si>
    <t>Metropolitan area definitions as of 2004</t>
  </si>
  <si>
    <t>2000</t>
  </si>
  <si>
    <t>TOTAL HOUSING UNITS</t>
  </si>
  <si>
    <t>SINGLE-FAMILY UNITS</t>
  </si>
  <si>
    <t>CHANGE</t>
  </si>
  <si>
    <t>COUNTY RANK</t>
  </si>
  <si>
    <t>STATE PERCENT</t>
  </si>
  <si>
    <t>PERCENT</t>
  </si>
  <si>
    <t>SINGLE</t>
  </si>
  <si>
    <t>TOTAL</t>
  </si>
  <si>
    <t>FAMILY</t>
  </si>
  <si>
    <t>NET</t>
  </si>
  <si>
    <t>1997</t>
  </si>
  <si>
    <t>Table 3C.  NEW HOUSING UNITS AUTHORIZED FOR CONSTRUCTION:  2000 AND 1997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</si>
</sst>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2" xfId="0" applyNumberFormat="1" applyBorder="1" applyAlignment="1">
      <alignment horizontal="right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 horizontal="centerContinuous"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41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11" xfId="0" applyNumberFormat="1" applyFont="1" applyBorder="1" applyAlignment="1">
      <alignment horizontal="centerContinuous"/>
    </xf>
    <xf numFmtId="0" fontId="0" fillId="0" borderId="9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0.421875" style="0" bestFit="1" customWidth="1"/>
  </cols>
  <sheetData>
    <row r="1" spans="2:2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12.75">
      <c r="B2" s="17" t="s">
        <v>53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12.75"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ht="12.75">
      <c r="B5" s="19"/>
      <c r="C5" s="19"/>
      <c r="D5" s="20"/>
      <c r="E5" s="21"/>
      <c r="F5" s="20"/>
      <c r="G5" s="20"/>
      <c r="H5" s="21"/>
      <c r="I5" s="19"/>
      <c r="J5" s="20"/>
      <c r="K5" s="20"/>
      <c r="L5" s="20"/>
      <c r="M5" s="20"/>
      <c r="N5" s="21"/>
      <c r="O5" s="20"/>
      <c r="P5" s="20"/>
      <c r="Q5" s="20"/>
      <c r="R5" s="20"/>
      <c r="S5" s="20"/>
      <c r="T5" s="21"/>
    </row>
    <row r="6" spans="2:20" ht="12.75">
      <c r="B6" s="22"/>
      <c r="C6" s="23" t="s">
        <v>41</v>
      </c>
      <c r="D6" s="24"/>
      <c r="E6" s="24"/>
      <c r="F6" s="23" t="s">
        <v>52</v>
      </c>
      <c r="G6" s="24"/>
      <c r="H6" s="24"/>
      <c r="I6" s="26" t="s">
        <v>42</v>
      </c>
      <c r="J6" s="24"/>
      <c r="K6" s="24"/>
      <c r="L6" s="24"/>
      <c r="M6" s="24"/>
      <c r="N6" s="25"/>
      <c r="O6" s="24" t="s">
        <v>43</v>
      </c>
      <c r="P6" s="24"/>
      <c r="Q6" s="24"/>
      <c r="R6" s="24"/>
      <c r="S6" s="24"/>
      <c r="T6" s="25"/>
    </row>
    <row r="7" spans="2:20" ht="12.75">
      <c r="B7" s="22"/>
      <c r="C7" s="11"/>
      <c r="D7" s="45"/>
      <c r="E7" s="45"/>
      <c r="F7" s="11"/>
      <c r="G7" s="24"/>
      <c r="H7" s="24"/>
      <c r="I7" s="22"/>
      <c r="J7" s="13"/>
      <c r="K7" s="13"/>
      <c r="L7" s="13"/>
      <c r="M7" s="13"/>
      <c r="N7" s="27"/>
      <c r="O7" s="13"/>
      <c r="P7" s="13"/>
      <c r="Q7" s="13"/>
      <c r="R7" s="13"/>
      <c r="S7" s="13"/>
      <c r="T7" s="27"/>
    </row>
    <row r="8" spans="2:20" ht="12.75">
      <c r="B8" s="22"/>
      <c r="C8" s="28"/>
      <c r="D8" s="28"/>
      <c r="E8" s="28"/>
      <c r="F8" s="28"/>
      <c r="G8" s="28"/>
      <c r="H8" s="28"/>
      <c r="I8" s="19"/>
      <c r="J8" s="20"/>
      <c r="K8" s="19"/>
      <c r="L8" s="21"/>
      <c r="M8" s="20"/>
      <c r="N8" s="21"/>
      <c r="O8" s="20"/>
      <c r="P8" s="20"/>
      <c r="Q8" s="19"/>
      <c r="R8" s="21"/>
      <c r="S8" s="20"/>
      <c r="T8" s="21"/>
    </row>
    <row r="9" spans="2:20" ht="12.75">
      <c r="B9" s="22"/>
      <c r="C9" s="29"/>
      <c r="D9" s="29"/>
      <c r="E9" s="29"/>
      <c r="F9" s="29"/>
      <c r="G9" s="29"/>
      <c r="H9" s="29"/>
      <c r="I9" s="26" t="s">
        <v>44</v>
      </c>
      <c r="J9" s="24"/>
      <c r="K9" s="26" t="s">
        <v>45</v>
      </c>
      <c r="L9" s="25"/>
      <c r="M9" s="24" t="s">
        <v>46</v>
      </c>
      <c r="N9" s="25"/>
      <c r="O9" s="24" t="s">
        <v>44</v>
      </c>
      <c r="P9" s="24"/>
      <c r="Q9" s="26" t="s">
        <v>45</v>
      </c>
      <c r="R9" s="25"/>
      <c r="S9" s="24" t="s">
        <v>46</v>
      </c>
      <c r="T9" s="25"/>
    </row>
    <row r="10" spans="2:20" ht="12.75">
      <c r="B10" s="22"/>
      <c r="C10" s="29"/>
      <c r="D10" s="30"/>
      <c r="E10" s="30" t="s">
        <v>47</v>
      </c>
      <c r="F10" s="29"/>
      <c r="G10" s="30"/>
      <c r="H10" s="30" t="s">
        <v>47</v>
      </c>
      <c r="I10" s="22"/>
      <c r="J10" s="13"/>
      <c r="K10" s="22"/>
      <c r="L10" s="27"/>
      <c r="M10" s="13"/>
      <c r="N10" s="27"/>
      <c r="O10" s="13"/>
      <c r="P10" s="13"/>
      <c r="Q10" s="22"/>
      <c r="R10" s="27"/>
      <c r="S10" s="13"/>
      <c r="T10" s="27"/>
    </row>
    <row r="11" spans="2:20" ht="12.75">
      <c r="B11" s="22"/>
      <c r="C11" s="29"/>
      <c r="D11" s="30" t="s">
        <v>48</v>
      </c>
      <c r="E11" s="30" t="s">
        <v>48</v>
      </c>
      <c r="F11" s="29"/>
      <c r="G11" s="30" t="s">
        <v>48</v>
      </c>
      <c r="H11" s="30" t="s">
        <v>48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2:20" ht="12.75">
      <c r="B12" s="22" t="s">
        <v>6</v>
      </c>
      <c r="C12" s="30" t="s">
        <v>49</v>
      </c>
      <c r="D12" s="30" t="s">
        <v>50</v>
      </c>
      <c r="E12" s="30" t="s">
        <v>50</v>
      </c>
      <c r="F12" s="30" t="s">
        <v>49</v>
      </c>
      <c r="G12" s="30" t="s">
        <v>50</v>
      </c>
      <c r="H12" s="30" t="s">
        <v>50</v>
      </c>
      <c r="I12" s="30" t="s">
        <v>51</v>
      </c>
      <c r="J12" s="29" t="s">
        <v>47</v>
      </c>
      <c r="K12" s="31" t="s">
        <v>41</v>
      </c>
      <c r="L12" s="31" t="s">
        <v>52</v>
      </c>
      <c r="M12" s="31" t="s">
        <v>41</v>
      </c>
      <c r="N12" s="31" t="s">
        <v>52</v>
      </c>
      <c r="O12" s="30" t="s">
        <v>51</v>
      </c>
      <c r="P12" s="30" t="s">
        <v>47</v>
      </c>
      <c r="Q12" s="31" t="s">
        <v>41</v>
      </c>
      <c r="R12" s="31" t="s">
        <v>52</v>
      </c>
      <c r="S12" s="31" t="s">
        <v>41</v>
      </c>
      <c r="T12" s="31" t="s">
        <v>52</v>
      </c>
    </row>
    <row r="13" spans="2:20" ht="12.7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7"/>
      <c r="R13" s="7"/>
      <c r="S13" s="33"/>
      <c r="T13" s="33"/>
    </row>
    <row r="14" spans="2:20" ht="12.75">
      <c r="B14" s="34"/>
      <c r="C14" s="1"/>
      <c r="D14" s="1"/>
      <c r="E14" s="1"/>
      <c r="F14" s="1"/>
      <c r="G14" s="1"/>
      <c r="H14" s="1"/>
      <c r="I14" s="35"/>
      <c r="J14" s="35"/>
      <c r="K14" s="35"/>
      <c r="L14" s="35"/>
      <c r="M14" s="35"/>
      <c r="N14" s="35"/>
      <c r="O14" s="35"/>
      <c r="P14" s="35"/>
      <c r="Q14" s="4"/>
      <c r="R14" s="4"/>
      <c r="S14" s="35"/>
      <c r="T14" s="35"/>
    </row>
    <row r="15" spans="2:20" ht="12.75">
      <c r="B15" s="36" t="s">
        <v>7</v>
      </c>
      <c r="C15" s="5">
        <f>(C22+C23)</f>
        <v>30358</v>
      </c>
      <c r="D15" s="5">
        <f>(D22+D23)</f>
        <v>25132</v>
      </c>
      <c r="E15" s="8">
        <f>(D15/C15)</f>
        <v>0.8278542723499572</v>
      </c>
      <c r="F15" s="3">
        <f>(F22+F23)</f>
        <v>25966</v>
      </c>
      <c r="G15" s="3">
        <f>(G22+G23)</f>
        <v>21063</v>
      </c>
      <c r="H15" s="8">
        <f>(G15/F15)</f>
        <v>0.8111761534314103</v>
      </c>
      <c r="I15" s="37">
        <f>(C15-F15)</f>
        <v>4392</v>
      </c>
      <c r="J15" s="8">
        <f>(I15/F15)</f>
        <v>0.1691442655780636</v>
      </c>
      <c r="K15" s="37"/>
      <c r="L15" s="37"/>
      <c r="M15" s="8">
        <f>(C15/C$15)</f>
        <v>1</v>
      </c>
      <c r="N15" s="8">
        <f>(F15/F$15)</f>
        <v>1</v>
      </c>
      <c r="O15" s="37">
        <f>(D15-G15)</f>
        <v>4069</v>
      </c>
      <c r="P15" s="8">
        <f>(O15/G15)</f>
        <v>0.19318235768883824</v>
      </c>
      <c r="Q15" s="6"/>
      <c r="R15" s="6"/>
      <c r="S15" s="8">
        <f>(D15/D$15)</f>
        <v>1</v>
      </c>
      <c r="T15" s="8">
        <f>(G15/G$15)</f>
        <v>1</v>
      </c>
    </row>
    <row r="16" spans="2:20" ht="12.75">
      <c r="B16" s="36"/>
      <c r="C16" s="5"/>
      <c r="D16" s="5"/>
      <c r="E16" s="38"/>
      <c r="F16" s="3"/>
      <c r="G16" s="3"/>
      <c r="H16" s="38"/>
      <c r="I16" s="37"/>
      <c r="J16" s="37"/>
      <c r="K16" s="37"/>
      <c r="L16" s="37"/>
      <c r="M16" s="37"/>
      <c r="N16" s="37"/>
      <c r="O16" s="37"/>
      <c r="P16" s="37"/>
      <c r="Q16" s="6"/>
      <c r="R16" s="6"/>
      <c r="S16" s="37"/>
      <c r="T16" s="37"/>
    </row>
    <row r="17" spans="2:20" ht="12.75">
      <c r="B17" s="36" t="s">
        <v>1</v>
      </c>
      <c r="C17" s="10">
        <f>(C27+C28+C36+C37)</f>
        <v>14191</v>
      </c>
      <c r="D17" s="10">
        <f>(D27+D28+D36+D37)</f>
        <v>10648</v>
      </c>
      <c r="E17" s="8">
        <f>(D17/C17)</f>
        <v>0.7503347191882179</v>
      </c>
      <c r="F17" s="15">
        <f>(F27+F28+F36+F37)</f>
        <v>12631</v>
      </c>
      <c r="G17" s="15">
        <f>(G27+G28+G36+G37)</f>
        <v>9242</v>
      </c>
      <c r="H17" s="8">
        <f>(G17/F17)</f>
        <v>0.7316918692106722</v>
      </c>
      <c r="I17" s="37">
        <f>(C17-F17)</f>
        <v>1560</v>
      </c>
      <c r="J17" s="8">
        <f>(I17/F17)</f>
        <v>0.12350566067611432</v>
      </c>
      <c r="K17" s="37"/>
      <c r="L17" s="37"/>
      <c r="M17" s="8">
        <f>(C17/C$15)</f>
        <v>0.4674550365636735</v>
      </c>
      <c r="N17" s="8">
        <f>(F17/F$15)</f>
        <v>0.4864438111376415</v>
      </c>
      <c r="O17" s="37">
        <f>(D17-G17)</f>
        <v>1406</v>
      </c>
      <c r="P17" s="8">
        <f>(O17/G17)</f>
        <v>0.15213157325254273</v>
      </c>
      <c r="Q17" s="6"/>
      <c r="R17" s="6"/>
      <c r="S17" s="8">
        <f>(D17/D$15)</f>
        <v>0.4236829540028649</v>
      </c>
      <c r="T17" s="8">
        <f>(G17/G$15)</f>
        <v>0.4387789013910649</v>
      </c>
    </row>
    <row r="18" spans="2:20" ht="12.75">
      <c r="B18" s="36" t="s">
        <v>2</v>
      </c>
      <c r="C18" s="10">
        <f>(C29+C30+C31+C35+C40+C41+C42+C51+C53)</f>
        <v>12604</v>
      </c>
      <c r="D18" s="10">
        <f>(D29+D30+D31+D35+D40+D41+D42+D51+D53)</f>
        <v>11413</v>
      </c>
      <c r="E18" s="8">
        <f>(D18/C18)</f>
        <v>0.9055061885115836</v>
      </c>
      <c r="F18" s="15">
        <f>(F29+F30+F31+F35+F40+F41+F42+F51+F53)</f>
        <v>10432</v>
      </c>
      <c r="G18" s="15">
        <f>(G29+G30+G31+G35+G40+G41+G42+G51+G53)</f>
        <v>9229</v>
      </c>
      <c r="H18" s="8">
        <f>(G18/F18)</f>
        <v>0.8846817484662577</v>
      </c>
      <c r="I18" s="37">
        <f>(C18-F18)</f>
        <v>2172</v>
      </c>
      <c r="J18" s="8">
        <f>(I18/F18)</f>
        <v>0.20820552147239263</v>
      </c>
      <c r="K18" s="37"/>
      <c r="L18" s="37"/>
      <c r="M18" s="8">
        <f>(C18/C$15)</f>
        <v>0.4151788655379142</v>
      </c>
      <c r="N18" s="8">
        <f>(F18/F$15)</f>
        <v>0.40175614264807824</v>
      </c>
      <c r="O18" s="37">
        <f>(D18-G18)</f>
        <v>2184</v>
      </c>
      <c r="P18" s="8">
        <f>(O18/G18)</f>
        <v>0.23664535702676345</v>
      </c>
      <c r="Q18" s="6"/>
      <c r="R18" s="6"/>
      <c r="S18" s="8">
        <f>(D18/D$15)</f>
        <v>0.45412223460130513</v>
      </c>
      <c r="T18" s="8">
        <f>(G18/G$15)</f>
        <v>0.4381617053601101</v>
      </c>
    </row>
    <row r="19" spans="2:20" ht="12.75">
      <c r="B19" s="36" t="s">
        <v>0</v>
      </c>
      <c r="C19" s="10">
        <f>(C32)</f>
        <v>257</v>
      </c>
      <c r="D19" s="10">
        <f>(D32)</f>
        <v>219</v>
      </c>
      <c r="E19" s="8">
        <f>(D19/C19)</f>
        <v>0.8521400778210116</v>
      </c>
      <c r="F19" s="15">
        <f>(F32)</f>
        <v>22</v>
      </c>
      <c r="G19" s="15">
        <f>(G32)</f>
        <v>17</v>
      </c>
      <c r="H19" s="8">
        <f>(G19/F19)</f>
        <v>0.7727272727272727</v>
      </c>
      <c r="I19" s="37">
        <f>(C19-F19)</f>
        <v>235</v>
      </c>
      <c r="J19" s="8">
        <f>(I19/F19)</f>
        <v>10.681818181818182</v>
      </c>
      <c r="K19" s="37"/>
      <c r="L19" s="37"/>
      <c r="M19" s="8">
        <f>(C19/C$15)</f>
        <v>0.008465643323012056</v>
      </c>
      <c r="N19" s="8">
        <f>(F19/F$15)</f>
        <v>0.0008472618038974044</v>
      </c>
      <c r="O19" s="37">
        <f>(D19-G19)</f>
        <v>202</v>
      </c>
      <c r="P19" s="8">
        <f>(O19/G19)</f>
        <v>11.882352941176471</v>
      </c>
      <c r="Q19" s="6"/>
      <c r="R19" s="6"/>
      <c r="S19" s="8">
        <f>(D19/D$15)</f>
        <v>0.008713990132102499</v>
      </c>
      <c r="T19" s="8">
        <f>(G19/G$15)</f>
        <v>0.0008071025020177562</v>
      </c>
    </row>
    <row r="20" spans="2:20" ht="12.75">
      <c r="B20" s="36" t="s">
        <v>3</v>
      </c>
      <c r="C20" s="10">
        <f>(C45+C46+C47+C50+C52+C54+C57+C58+C59+C60)</f>
        <v>3306</v>
      </c>
      <c r="D20" s="10">
        <f>(D45+D46+D47+D50+D52+D54+D57+D58+D59+D60)</f>
        <v>2852</v>
      </c>
      <c r="E20" s="8">
        <f>(D20/C20)</f>
        <v>0.8626739261947973</v>
      </c>
      <c r="F20" s="15">
        <f>(F45+F46+F47+F50+F52+F54+F57+F58+F59+F60)</f>
        <v>2881</v>
      </c>
      <c r="G20" s="15">
        <f>(G45+G46+G47+G50+G52+G54+G57+G58+G59+G60)</f>
        <v>2575</v>
      </c>
      <c r="H20" s="8">
        <f>(G20/F20)</f>
        <v>0.8937868795557098</v>
      </c>
      <c r="I20" s="37">
        <f>(C20-F20)</f>
        <v>425</v>
      </c>
      <c r="J20" s="8">
        <f>(I20/F20)</f>
        <v>0.14751822283929192</v>
      </c>
      <c r="K20" s="37"/>
      <c r="L20" s="37"/>
      <c r="M20" s="8">
        <f>(C20/C$15)</f>
        <v>0.10890045457540022</v>
      </c>
      <c r="N20" s="8">
        <f>(F20/F$15)</f>
        <v>0.11095278441038281</v>
      </c>
      <c r="O20" s="37">
        <f>(D20-G20)</f>
        <v>277</v>
      </c>
      <c r="P20" s="8">
        <f>(O20/G20)</f>
        <v>0.10757281553398058</v>
      </c>
      <c r="Q20" s="6"/>
      <c r="R20" s="6"/>
      <c r="S20" s="8">
        <f>(D20/D$15)</f>
        <v>0.11348082126372752</v>
      </c>
      <c r="T20" s="8">
        <f>(G20/G$15)</f>
        <v>0.1222522907468072</v>
      </c>
    </row>
    <row r="21" spans="2:20" ht="12.75">
      <c r="B21" s="36"/>
      <c r="C21" s="5"/>
      <c r="D21" s="5"/>
      <c r="E21" s="38"/>
      <c r="F21" s="3"/>
      <c r="G21" s="3"/>
      <c r="H21" s="38"/>
      <c r="I21" s="37"/>
      <c r="J21" s="37"/>
      <c r="K21" s="37"/>
      <c r="L21" s="37"/>
      <c r="M21" s="37"/>
      <c r="N21" s="37"/>
      <c r="O21" s="37"/>
      <c r="P21" s="37"/>
      <c r="Q21" s="6"/>
      <c r="R21" s="6"/>
      <c r="S21" s="37"/>
      <c r="T21" s="37"/>
    </row>
    <row r="22" spans="2:20" ht="12.75">
      <c r="B22" s="36" t="s">
        <v>4</v>
      </c>
      <c r="C22" s="5">
        <f>(C27+C28+C29+C30+C31+C32+C35+C36+C37+C40+C41+C45+C47+C51+C53+C58+C59)</f>
        <v>27196</v>
      </c>
      <c r="D22" s="5">
        <f>(D27+D28+D29+D30+D31+D32+D35+D36+D37+D40+D41+D45+D47+D51+D53+D58+D59)</f>
        <v>22273</v>
      </c>
      <c r="E22" s="8">
        <f>(D22/C22)</f>
        <v>0.818980732460656</v>
      </c>
      <c r="F22" s="3">
        <f>(F27+F28+F29+F30+F31+F32+F35+F36+F37+F40+F41+F45+F47+F51+F53+F58+F59)</f>
        <v>23421</v>
      </c>
      <c r="G22" s="3">
        <f>(G27+G28+G29+G30+G31+G32+G35+G36+G37+G40+G41+G45+G47+G51+G53+G58+G59)</f>
        <v>18765</v>
      </c>
      <c r="H22" s="8">
        <f>(G22/F22)</f>
        <v>0.8012040476495452</v>
      </c>
      <c r="I22" s="37">
        <f>(C22-F22)</f>
        <v>3775</v>
      </c>
      <c r="J22" s="8">
        <f>(I22/F22)</f>
        <v>0.16118013748345503</v>
      </c>
      <c r="K22" s="37"/>
      <c r="L22" s="37"/>
      <c r="M22" s="8">
        <f>(C22/C$15)</f>
        <v>0.895842940905198</v>
      </c>
      <c r="N22" s="8">
        <f>(F22/F$15)</f>
        <v>0.9019872140491412</v>
      </c>
      <c r="O22" s="37">
        <f>(D22-G22)</f>
        <v>3508</v>
      </c>
      <c r="P22" s="8">
        <f>(O22/G22)</f>
        <v>0.1869437783106848</v>
      </c>
      <c r="Q22" s="6"/>
      <c r="R22" s="6"/>
      <c r="S22" s="8">
        <f>(D22/D$15)</f>
        <v>0.8862406493713194</v>
      </c>
      <c r="T22" s="8">
        <f>(G22/G$15)</f>
        <v>0.8908987323743056</v>
      </c>
    </row>
    <row r="23" spans="2:20" ht="12.75">
      <c r="B23" s="36" t="s">
        <v>5</v>
      </c>
      <c r="C23" s="5">
        <f>(C42+C46+C50+C52+C54+C57+C60)</f>
        <v>3162</v>
      </c>
      <c r="D23" s="5">
        <f>(D42+D46+D50+D52+D54+D57+D60)</f>
        <v>2859</v>
      </c>
      <c r="E23" s="8">
        <f>(D23/C23)</f>
        <v>0.9041745730550285</v>
      </c>
      <c r="F23" s="3">
        <f>(F42+F46+F50+F52+F54+F57+F60)</f>
        <v>2545</v>
      </c>
      <c r="G23" s="3">
        <f>(G42+G46+G50+G52+G54+G57+G60)</f>
        <v>2298</v>
      </c>
      <c r="H23" s="8">
        <f>(G23/F23)</f>
        <v>0.9029469548133595</v>
      </c>
      <c r="I23" s="37">
        <f>(C23-F23)</f>
        <v>617</v>
      </c>
      <c r="J23" s="8">
        <f>(I23/F23)</f>
        <v>0.2424361493123772</v>
      </c>
      <c r="K23" s="37"/>
      <c r="L23" s="37"/>
      <c r="M23" s="8">
        <f>(C23/C$15)</f>
        <v>0.10415705909480202</v>
      </c>
      <c r="N23" s="8">
        <f>(F23/F$15)</f>
        <v>0.09801278595085881</v>
      </c>
      <c r="O23" s="37">
        <f>(D23-G23)</f>
        <v>561</v>
      </c>
      <c r="P23" s="8">
        <f>(O23/G23)</f>
        <v>0.24412532637075718</v>
      </c>
      <c r="Q23" s="6"/>
      <c r="R23" s="6"/>
      <c r="S23" s="8">
        <f>(D23/D$15)</f>
        <v>0.11375935062868056</v>
      </c>
      <c r="T23" s="8">
        <f>(G23/G$15)</f>
        <v>0.10910126762569435</v>
      </c>
    </row>
    <row r="24" spans="2:20" ht="12.75">
      <c r="B24" s="36"/>
      <c r="C24" s="37"/>
      <c r="D24" s="37"/>
      <c r="E24" s="8"/>
      <c r="F24" s="14"/>
      <c r="G24" s="14"/>
      <c r="H24" s="8"/>
      <c r="I24" s="37"/>
      <c r="J24" s="8"/>
      <c r="K24" s="37"/>
      <c r="L24" s="37"/>
      <c r="M24" s="8"/>
      <c r="N24" s="8"/>
      <c r="O24" s="37"/>
      <c r="P24" s="8"/>
      <c r="Q24" s="6"/>
      <c r="R24" s="6"/>
      <c r="S24" s="8"/>
      <c r="T24" s="8"/>
    </row>
    <row r="25" spans="2:20" ht="12.75">
      <c r="B25" s="39"/>
      <c r="C25" s="2"/>
      <c r="D25" s="2"/>
      <c r="E25" s="2"/>
      <c r="F25" s="14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>
        <v>1</v>
      </c>
      <c r="B26" s="40" t="s">
        <v>8</v>
      </c>
      <c r="C26" s="41">
        <v>11385</v>
      </c>
      <c r="D26" s="5">
        <v>9281</v>
      </c>
      <c r="E26" s="8">
        <f aca="true" t="shared" si="0" ref="E26:E32">(D26/C26)</f>
        <v>0.815195432586737</v>
      </c>
      <c r="F26" s="14">
        <v>10238</v>
      </c>
      <c r="G26" s="14">
        <v>8193</v>
      </c>
      <c r="H26" s="8">
        <f aca="true" t="shared" si="1" ref="H26:H32">(G26/F26)</f>
        <v>0.8002539558507521</v>
      </c>
      <c r="I26" s="37">
        <f aca="true" t="shared" si="2" ref="I26:I32">(C26-F26)</f>
        <v>1147</v>
      </c>
      <c r="J26" s="8">
        <f aca="true" t="shared" si="3" ref="J26:J32">(I26/F26)</f>
        <v>0.11203360031256104</v>
      </c>
      <c r="K26" s="2"/>
      <c r="L26" s="2"/>
      <c r="M26" s="8">
        <f aca="true" t="shared" si="4" ref="M26:M32">(C26/C$15)</f>
        <v>0.3750247051847948</v>
      </c>
      <c r="N26" s="8">
        <f aca="true" t="shared" si="5" ref="N26:N32">(F26/F$15)</f>
        <v>0.39428483401371023</v>
      </c>
      <c r="O26" s="37">
        <f aca="true" t="shared" si="6" ref="O26:O32">(D26-G26)</f>
        <v>1088</v>
      </c>
      <c r="P26" s="8">
        <f aca="true" t="shared" si="7" ref="P26:P32">(O26/G26)</f>
        <v>0.13279628951544</v>
      </c>
      <c r="Q26" s="2"/>
      <c r="R26" s="2"/>
      <c r="S26" s="8">
        <f aca="true" t="shared" si="8" ref="S26:S32">(D26/D$15)</f>
        <v>0.3692901480184625</v>
      </c>
      <c r="T26" s="8">
        <f aca="true" t="shared" si="9" ref="T26:T32">(G26/G$15)</f>
        <v>0.38897592935479275</v>
      </c>
    </row>
    <row r="27" spans="1:20" ht="12.75">
      <c r="A27">
        <v>2</v>
      </c>
      <c r="B27" s="40" t="s">
        <v>9</v>
      </c>
      <c r="C27" s="5">
        <v>3078</v>
      </c>
      <c r="D27" s="5">
        <v>2470</v>
      </c>
      <c r="E27" s="8">
        <f t="shared" si="0"/>
        <v>0.8024691358024691</v>
      </c>
      <c r="F27" s="14">
        <v>2606</v>
      </c>
      <c r="G27" s="14">
        <v>2093</v>
      </c>
      <c r="H27" s="8">
        <f t="shared" si="1"/>
        <v>0.8031465848042978</v>
      </c>
      <c r="I27" s="37">
        <f t="shared" si="2"/>
        <v>472</v>
      </c>
      <c r="J27" s="8">
        <f t="shared" si="3"/>
        <v>0.18112049117421336</v>
      </c>
      <c r="K27" s="42">
        <v>3</v>
      </c>
      <c r="L27" s="46">
        <v>4</v>
      </c>
      <c r="M27" s="8">
        <f t="shared" si="4"/>
        <v>0.10139007839778641</v>
      </c>
      <c r="N27" s="8">
        <f t="shared" si="5"/>
        <v>0.10036201186166525</v>
      </c>
      <c r="O27" s="37">
        <f t="shared" si="6"/>
        <v>377</v>
      </c>
      <c r="P27" s="8">
        <f t="shared" si="7"/>
        <v>0.18012422360248448</v>
      </c>
      <c r="Q27" s="42">
        <v>4</v>
      </c>
      <c r="R27" s="46">
        <v>3</v>
      </c>
      <c r="S27" s="8">
        <f t="shared" si="8"/>
        <v>0.0982810759191469</v>
      </c>
      <c r="T27" s="8">
        <f t="shared" si="9"/>
        <v>0.09936856098371552</v>
      </c>
    </row>
    <row r="28" spans="1:20" ht="12.75">
      <c r="A28">
        <v>3</v>
      </c>
      <c r="B28" s="40" t="s">
        <v>10</v>
      </c>
      <c r="C28" s="5">
        <v>2707</v>
      </c>
      <c r="D28" s="5">
        <v>2068</v>
      </c>
      <c r="E28" s="8">
        <f t="shared" si="0"/>
        <v>0.763945326930181</v>
      </c>
      <c r="F28" s="14">
        <v>2983</v>
      </c>
      <c r="G28" s="14">
        <v>2041</v>
      </c>
      <c r="H28" s="8">
        <f t="shared" si="1"/>
        <v>0.6842105263157895</v>
      </c>
      <c r="I28" s="37">
        <f t="shared" si="2"/>
        <v>-276</v>
      </c>
      <c r="J28" s="8">
        <f t="shared" si="3"/>
        <v>-0.09252430439155213</v>
      </c>
      <c r="K28" s="42">
        <v>5</v>
      </c>
      <c r="L28" s="46">
        <v>3</v>
      </c>
      <c r="M28" s="8">
        <f t="shared" si="4"/>
        <v>0.08916924698596745</v>
      </c>
      <c r="N28" s="8">
        <f t="shared" si="5"/>
        <v>0.11488099822845259</v>
      </c>
      <c r="O28" s="37">
        <f t="shared" si="6"/>
        <v>27</v>
      </c>
      <c r="P28" s="8">
        <f t="shared" si="7"/>
        <v>0.013228809407153356</v>
      </c>
      <c r="Q28" s="42">
        <v>5</v>
      </c>
      <c r="R28" s="46">
        <v>4</v>
      </c>
      <c r="S28" s="8">
        <f t="shared" si="8"/>
        <v>0.08228553238898616</v>
      </c>
      <c r="T28" s="8">
        <f t="shared" si="9"/>
        <v>0.0968997768598965</v>
      </c>
    </row>
    <row r="29" spans="1:20" ht="12.75">
      <c r="A29">
        <v>4</v>
      </c>
      <c r="B29" s="40" t="s">
        <v>11</v>
      </c>
      <c r="C29" s="5">
        <v>1459</v>
      </c>
      <c r="D29" s="5">
        <v>1347</v>
      </c>
      <c r="E29" s="8">
        <f t="shared" si="0"/>
        <v>0.9232350925291295</v>
      </c>
      <c r="F29" s="14">
        <v>815</v>
      </c>
      <c r="G29" s="14">
        <v>791</v>
      </c>
      <c r="H29" s="8">
        <f t="shared" si="1"/>
        <v>0.9705521472392638</v>
      </c>
      <c r="I29" s="37">
        <f t="shared" si="2"/>
        <v>644</v>
      </c>
      <c r="J29" s="8">
        <f t="shared" si="3"/>
        <v>0.7901840490797546</v>
      </c>
      <c r="K29" s="42">
        <v>8</v>
      </c>
      <c r="L29" s="46">
        <v>10</v>
      </c>
      <c r="M29" s="8">
        <f t="shared" si="4"/>
        <v>0.048059819487449765</v>
      </c>
      <c r="N29" s="8">
        <f t="shared" si="5"/>
        <v>0.031387198644381116</v>
      </c>
      <c r="O29" s="37">
        <f t="shared" si="6"/>
        <v>556</v>
      </c>
      <c r="P29" s="8">
        <f t="shared" si="7"/>
        <v>0.7029077117572693</v>
      </c>
      <c r="Q29" s="42">
        <v>8</v>
      </c>
      <c r="R29" s="46">
        <v>11</v>
      </c>
      <c r="S29" s="8">
        <f t="shared" si="8"/>
        <v>0.05359700779882222</v>
      </c>
      <c r="T29" s="8">
        <f t="shared" si="9"/>
        <v>0.03755400465270854</v>
      </c>
    </row>
    <row r="30" spans="1:20" ht="12.75">
      <c r="A30">
        <v>5</v>
      </c>
      <c r="B30" s="40" t="s">
        <v>12</v>
      </c>
      <c r="C30" s="5">
        <v>1702</v>
      </c>
      <c r="D30" s="5">
        <v>1546</v>
      </c>
      <c r="E30" s="8">
        <f t="shared" si="0"/>
        <v>0.9083431257344301</v>
      </c>
      <c r="F30" s="14">
        <v>1656</v>
      </c>
      <c r="G30" s="14">
        <v>1593</v>
      </c>
      <c r="H30" s="8">
        <f t="shared" si="1"/>
        <v>0.9619565217391305</v>
      </c>
      <c r="I30" s="37">
        <f t="shared" si="2"/>
        <v>46</v>
      </c>
      <c r="J30" s="8">
        <f t="shared" si="3"/>
        <v>0.027777777777777776</v>
      </c>
      <c r="K30" s="42">
        <v>7</v>
      </c>
      <c r="L30" s="46">
        <v>7</v>
      </c>
      <c r="M30" s="8">
        <f t="shared" si="4"/>
        <v>0.05606429936095922</v>
      </c>
      <c r="N30" s="8">
        <f t="shared" si="5"/>
        <v>0.06377570669336825</v>
      </c>
      <c r="O30" s="37">
        <f t="shared" si="6"/>
        <v>-47</v>
      </c>
      <c r="P30" s="8">
        <f t="shared" si="7"/>
        <v>-0.029504080351537978</v>
      </c>
      <c r="Q30" s="42">
        <v>7</v>
      </c>
      <c r="R30" s="46">
        <v>6</v>
      </c>
      <c r="S30" s="8">
        <f t="shared" si="8"/>
        <v>0.06151519974534458</v>
      </c>
      <c r="T30" s="8">
        <f t="shared" si="9"/>
        <v>0.07563025210084033</v>
      </c>
    </row>
    <row r="31" spans="1:20" ht="12.75">
      <c r="A31">
        <v>6</v>
      </c>
      <c r="B31" s="40" t="s">
        <v>13</v>
      </c>
      <c r="C31" s="5">
        <v>2182</v>
      </c>
      <c r="D31" s="5">
        <v>1631</v>
      </c>
      <c r="E31" s="8">
        <f t="shared" si="0"/>
        <v>0.7474793767186068</v>
      </c>
      <c r="F31" s="14">
        <v>2156</v>
      </c>
      <c r="G31" s="14">
        <v>1658</v>
      </c>
      <c r="H31" s="8">
        <f t="shared" si="1"/>
        <v>0.7690166975881262</v>
      </c>
      <c r="I31" s="37">
        <f t="shared" si="2"/>
        <v>26</v>
      </c>
      <c r="J31" s="8">
        <f t="shared" si="3"/>
        <v>0.012059369202226345</v>
      </c>
      <c r="K31" s="42">
        <v>6</v>
      </c>
      <c r="L31" s="46">
        <v>5</v>
      </c>
      <c r="M31" s="8">
        <f t="shared" si="4"/>
        <v>0.07187561762961987</v>
      </c>
      <c r="N31" s="8">
        <f t="shared" si="5"/>
        <v>0.08303165678194561</v>
      </c>
      <c r="O31" s="37">
        <f t="shared" si="6"/>
        <v>-27</v>
      </c>
      <c r="P31" s="8">
        <f t="shared" si="7"/>
        <v>-0.016284680337756333</v>
      </c>
      <c r="Q31" s="42">
        <v>6</v>
      </c>
      <c r="R31" s="46">
        <v>5</v>
      </c>
      <c r="S31" s="8">
        <f t="shared" si="8"/>
        <v>0.06489734203406017</v>
      </c>
      <c r="T31" s="8">
        <f t="shared" si="9"/>
        <v>0.07871623225561411</v>
      </c>
    </row>
    <row r="32" spans="1:20" ht="12.75">
      <c r="A32">
        <v>7</v>
      </c>
      <c r="B32" s="40" t="s">
        <v>14</v>
      </c>
      <c r="C32" s="5">
        <v>257</v>
      </c>
      <c r="D32" s="5">
        <v>219</v>
      </c>
      <c r="E32" s="8">
        <f t="shared" si="0"/>
        <v>0.8521400778210116</v>
      </c>
      <c r="F32" s="14">
        <v>22</v>
      </c>
      <c r="G32" s="14">
        <v>17</v>
      </c>
      <c r="H32" s="8">
        <f t="shared" si="1"/>
        <v>0.7727272727272727</v>
      </c>
      <c r="I32" s="37">
        <f t="shared" si="2"/>
        <v>235</v>
      </c>
      <c r="J32" s="8">
        <f t="shared" si="3"/>
        <v>10.681818181818182</v>
      </c>
      <c r="K32" s="42">
        <v>19</v>
      </c>
      <c r="L32" s="46">
        <v>24</v>
      </c>
      <c r="M32" s="8">
        <f t="shared" si="4"/>
        <v>0.008465643323012056</v>
      </c>
      <c r="N32" s="8">
        <f t="shared" si="5"/>
        <v>0.0008472618038974044</v>
      </c>
      <c r="O32" s="37">
        <f t="shared" si="6"/>
        <v>202</v>
      </c>
      <c r="P32" s="8">
        <f t="shared" si="7"/>
        <v>11.882352941176471</v>
      </c>
      <c r="Q32" s="42">
        <v>20</v>
      </c>
      <c r="R32" s="46">
        <v>24</v>
      </c>
      <c r="S32" s="8">
        <f t="shared" si="8"/>
        <v>0.008713990132102499</v>
      </c>
      <c r="T32" s="8">
        <f t="shared" si="9"/>
        <v>0.0008071025020177562</v>
      </c>
    </row>
    <row r="33" spans="1:20" ht="12.75">
      <c r="A33">
        <v>8</v>
      </c>
      <c r="B33" s="40"/>
      <c r="C33" s="5"/>
      <c r="D33" s="5"/>
      <c r="E33" s="41"/>
      <c r="F33" s="14"/>
      <c r="G33" s="14"/>
      <c r="H33" s="41"/>
      <c r="I33" s="2"/>
      <c r="J33" s="2"/>
      <c r="K33" s="42"/>
      <c r="L33" s="46"/>
      <c r="M33" s="42"/>
      <c r="N33" s="42"/>
      <c r="O33" s="42"/>
      <c r="P33" s="42"/>
      <c r="Q33" s="42"/>
      <c r="R33" s="46"/>
      <c r="S33" s="2"/>
      <c r="T33" s="2"/>
    </row>
    <row r="34" spans="1:20" ht="12.75">
      <c r="A34">
        <v>9</v>
      </c>
      <c r="B34" s="40" t="s">
        <v>15</v>
      </c>
      <c r="C34" s="5">
        <v>11153</v>
      </c>
      <c r="D34" s="5">
        <v>8805</v>
      </c>
      <c r="E34" s="8">
        <f>(D34/C34)</f>
        <v>0.7894736842105263</v>
      </c>
      <c r="F34" s="14">
        <v>8840</v>
      </c>
      <c r="G34" s="14">
        <v>6546</v>
      </c>
      <c r="H34" s="8">
        <f>(G34/F34)</f>
        <v>0.7404977375565611</v>
      </c>
      <c r="I34" s="37">
        <f>(C34-F34)</f>
        <v>2313</v>
      </c>
      <c r="J34" s="8">
        <f>(I34/F34)</f>
        <v>0.26165158371040725</v>
      </c>
      <c r="K34" s="42"/>
      <c r="L34" s="46"/>
      <c r="M34" s="8">
        <f>(C34/C$15)</f>
        <v>0.3673825680216088</v>
      </c>
      <c r="N34" s="8">
        <f>(F34/F$15)</f>
        <v>0.3404451975660479</v>
      </c>
      <c r="O34" s="37">
        <f>(D34-G34)</f>
        <v>2259</v>
      </c>
      <c r="P34" s="8">
        <f>(O34/G34)</f>
        <v>0.345096241979835</v>
      </c>
      <c r="Q34" s="42"/>
      <c r="R34" s="46"/>
      <c r="S34" s="8">
        <f>(D34/D$15)</f>
        <v>0.35035015120165525</v>
      </c>
      <c r="T34" s="8">
        <f>(G34/G$15)</f>
        <v>0.3107819398946019</v>
      </c>
    </row>
    <row r="35" spans="1:20" ht="12.75">
      <c r="A35">
        <v>10</v>
      </c>
      <c r="B35" s="40" t="s">
        <v>16</v>
      </c>
      <c r="C35" s="5">
        <v>2747</v>
      </c>
      <c r="D35" s="5">
        <v>2695</v>
      </c>
      <c r="E35" s="8">
        <f>(D35/C35)</f>
        <v>0.9810702584637787</v>
      </c>
      <c r="F35" s="14">
        <v>1798</v>
      </c>
      <c r="G35" s="14">
        <v>1438</v>
      </c>
      <c r="H35" s="8">
        <f>(G35/F35)</f>
        <v>0.7997775305895439</v>
      </c>
      <c r="I35" s="37">
        <f>(C35-F35)</f>
        <v>949</v>
      </c>
      <c r="J35" s="8">
        <f>(I35/F35)</f>
        <v>0.5278086763070078</v>
      </c>
      <c r="K35" s="42">
        <v>4</v>
      </c>
      <c r="L35" s="46">
        <v>6</v>
      </c>
      <c r="M35" s="8">
        <f>(C35/C$15)</f>
        <v>0.09048685684168918</v>
      </c>
      <c r="N35" s="8">
        <f>(F35/F$15)</f>
        <v>0.06924439651852422</v>
      </c>
      <c r="O35" s="37">
        <f>(D35-G35)</f>
        <v>1257</v>
      </c>
      <c r="P35" s="8">
        <f>(O35/G35)</f>
        <v>0.8741307371349096</v>
      </c>
      <c r="Q35" s="42">
        <v>3</v>
      </c>
      <c r="R35" s="46">
        <v>7</v>
      </c>
      <c r="S35" s="8">
        <f>(D35/D$15)</f>
        <v>0.10723380550692345</v>
      </c>
      <c r="T35" s="8">
        <f>(G35/G$15)</f>
        <v>0.06827137634714903</v>
      </c>
    </row>
    <row r="36" spans="1:20" ht="12.75">
      <c r="A36">
        <v>11</v>
      </c>
      <c r="B36" s="40" t="s">
        <v>17</v>
      </c>
      <c r="C36" s="5">
        <v>4950</v>
      </c>
      <c r="D36" s="5">
        <v>2931</v>
      </c>
      <c r="E36" s="8">
        <f>(D36/C36)</f>
        <v>0.5921212121212122</v>
      </c>
      <c r="F36" s="14">
        <v>3682</v>
      </c>
      <c r="G36" s="14">
        <v>2333</v>
      </c>
      <c r="H36" s="8">
        <f>(G36/F36)</f>
        <v>0.633623030961434</v>
      </c>
      <c r="I36" s="37">
        <f>(C36-F36)</f>
        <v>1268</v>
      </c>
      <c r="J36" s="8">
        <f>(I36/F36)</f>
        <v>0.34437805540467137</v>
      </c>
      <c r="K36" s="42">
        <v>1</v>
      </c>
      <c r="L36" s="46">
        <v>1</v>
      </c>
      <c r="M36" s="8">
        <f>(C36/C$15)</f>
        <v>0.16305421964556294</v>
      </c>
      <c r="N36" s="8">
        <f>(F36/F$15)</f>
        <v>0.14180081645228376</v>
      </c>
      <c r="O36" s="37">
        <f>(D36-G36)</f>
        <v>598</v>
      </c>
      <c r="P36" s="8">
        <f>(O36/G36)</f>
        <v>0.25632233176168023</v>
      </c>
      <c r="Q36" s="42">
        <v>2</v>
      </c>
      <c r="R36" s="46">
        <v>2</v>
      </c>
      <c r="S36" s="8">
        <f>(D36/D$15)</f>
        <v>0.11662422409676906</v>
      </c>
      <c r="T36" s="8">
        <f>(G36/G$15)</f>
        <v>0.1107629492474956</v>
      </c>
    </row>
    <row r="37" spans="1:20" ht="12.75">
      <c r="A37">
        <v>12</v>
      </c>
      <c r="B37" s="40" t="s">
        <v>18</v>
      </c>
      <c r="C37" s="5">
        <v>3456</v>
      </c>
      <c r="D37" s="5">
        <v>3179</v>
      </c>
      <c r="E37" s="8">
        <f>(D37/C37)</f>
        <v>0.9198495370370371</v>
      </c>
      <c r="F37" s="14">
        <v>3360</v>
      </c>
      <c r="G37" s="14">
        <v>2775</v>
      </c>
      <c r="H37" s="8">
        <f>(G37/F37)</f>
        <v>0.8258928571428571</v>
      </c>
      <c r="I37" s="37">
        <f>(C37-F37)</f>
        <v>96</v>
      </c>
      <c r="J37" s="8">
        <f>(I37/F37)</f>
        <v>0.02857142857142857</v>
      </c>
      <c r="K37" s="42">
        <v>2</v>
      </c>
      <c r="L37" s="46">
        <v>2</v>
      </c>
      <c r="M37" s="8">
        <f>(C37/C$15)</f>
        <v>0.11384149153435667</v>
      </c>
      <c r="N37" s="8">
        <f>(F37/F$15)</f>
        <v>0.12939998459523994</v>
      </c>
      <c r="O37" s="37">
        <f>(D37-G37)</f>
        <v>404</v>
      </c>
      <c r="P37" s="8">
        <f>(O37/G37)</f>
        <v>0.1455855855855856</v>
      </c>
      <c r="Q37" s="42">
        <v>1</v>
      </c>
      <c r="R37" s="46">
        <v>1</v>
      </c>
      <c r="S37" s="8">
        <f>(D37/D$15)</f>
        <v>0.12649212159796275</v>
      </c>
      <c r="T37" s="8">
        <f>(G37/G$15)</f>
        <v>0.13174761429995727</v>
      </c>
    </row>
    <row r="38" spans="1:20" ht="12.75">
      <c r="A38">
        <v>13</v>
      </c>
      <c r="B38" s="40"/>
      <c r="C38" s="2"/>
      <c r="D38" s="2"/>
      <c r="E38" s="5"/>
      <c r="F38" s="14"/>
      <c r="G38" s="14"/>
      <c r="H38" s="5"/>
      <c r="I38" s="2"/>
      <c r="J38" s="2"/>
      <c r="K38" s="42"/>
      <c r="L38" s="46"/>
      <c r="M38" s="42"/>
      <c r="N38" s="42"/>
      <c r="O38" s="42"/>
      <c r="P38" s="42"/>
      <c r="Q38" s="42"/>
      <c r="R38" s="46"/>
      <c r="S38" s="2"/>
      <c r="T38" s="2"/>
    </row>
    <row r="39" spans="1:20" ht="12.75">
      <c r="A39">
        <v>14</v>
      </c>
      <c r="B39" s="40" t="s">
        <v>19</v>
      </c>
      <c r="C39" s="5">
        <v>3327</v>
      </c>
      <c r="D39" s="5">
        <v>3092</v>
      </c>
      <c r="E39" s="8">
        <f>(D39/C39)</f>
        <v>0.92936579501052</v>
      </c>
      <c r="F39" s="14">
        <v>2950</v>
      </c>
      <c r="G39" s="14">
        <v>2820</v>
      </c>
      <c r="H39" s="8">
        <f>(G39/F39)</f>
        <v>0.9559322033898305</v>
      </c>
      <c r="I39" s="37">
        <f>(C39-F39)</f>
        <v>377</v>
      </c>
      <c r="J39" s="8">
        <f>(I39/F39)</f>
        <v>0.12779661016949154</v>
      </c>
      <c r="K39" s="42"/>
      <c r="L39" s="46"/>
      <c r="M39" s="8">
        <f>(C39/C$15)</f>
        <v>0.10959219974965413</v>
      </c>
      <c r="N39" s="8">
        <f>(F39/F$15)</f>
        <v>0.11361010552260649</v>
      </c>
      <c r="O39" s="37">
        <f>(D39-G39)</f>
        <v>272</v>
      </c>
      <c r="P39" s="8">
        <f>(O39/G39)</f>
        <v>0.09645390070921986</v>
      </c>
      <c r="Q39" s="42"/>
      <c r="R39" s="46"/>
      <c r="S39" s="8">
        <f>(D39/D$15)</f>
        <v>0.12303039949068915</v>
      </c>
      <c r="T39" s="8">
        <f>(G39/G$15)</f>
        <v>0.13388406209941603</v>
      </c>
    </row>
    <row r="40" spans="1:20" ht="12.75">
      <c r="A40">
        <v>15</v>
      </c>
      <c r="B40" s="40" t="s">
        <v>20</v>
      </c>
      <c r="C40" s="5">
        <v>931</v>
      </c>
      <c r="D40" s="5">
        <v>906</v>
      </c>
      <c r="E40" s="8">
        <f>(D40/C40)</f>
        <v>0.9731471535982814</v>
      </c>
      <c r="F40" s="14">
        <v>815</v>
      </c>
      <c r="G40" s="14">
        <v>799</v>
      </c>
      <c r="H40" s="8">
        <f>(G40/F40)</f>
        <v>0.9803680981595092</v>
      </c>
      <c r="I40" s="37">
        <f>(C40-F40)</f>
        <v>116</v>
      </c>
      <c r="J40" s="8">
        <f>(I40/F40)</f>
        <v>0.1423312883435583</v>
      </c>
      <c r="K40" s="42">
        <v>11</v>
      </c>
      <c r="L40" s="46">
        <v>11</v>
      </c>
      <c r="M40" s="8">
        <f>(C40/C$15)</f>
        <v>0.030667369391923053</v>
      </c>
      <c r="N40" s="8">
        <f>(F40/F$15)</f>
        <v>0.031387198644381116</v>
      </c>
      <c r="O40" s="37">
        <f>(D40-G40)</f>
        <v>107</v>
      </c>
      <c r="P40" s="8">
        <f>(O40/G40)</f>
        <v>0.13391739674593242</v>
      </c>
      <c r="Q40" s="42">
        <v>11</v>
      </c>
      <c r="R40" s="46">
        <v>10</v>
      </c>
      <c r="S40" s="8">
        <f>(D40/D$15)</f>
        <v>0.036049657806780204</v>
      </c>
      <c r="T40" s="8">
        <f>(G40/G$15)</f>
        <v>0.037933817594834544</v>
      </c>
    </row>
    <row r="41" spans="1:20" ht="12.75">
      <c r="A41">
        <v>16</v>
      </c>
      <c r="B41" s="40" t="s">
        <v>21</v>
      </c>
      <c r="C41" s="5">
        <v>1233</v>
      </c>
      <c r="D41" s="5">
        <v>1143</v>
      </c>
      <c r="E41" s="8">
        <f>(D41/C41)</f>
        <v>0.927007299270073</v>
      </c>
      <c r="F41" s="14">
        <v>1263</v>
      </c>
      <c r="G41" s="14">
        <v>1155</v>
      </c>
      <c r="H41" s="8">
        <f>(G41/F41)</f>
        <v>0.9144893111638955</v>
      </c>
      <c r="I41" s="37">
        <f>(C41-F41)</f>
        <v>-30</v>
      </c>
      <c r="J41" s="8">
        <f>(I41/F41)</f>
        <v>-0.023752969121140142</v>
      </c>
      <c r="K41" s="42">
        <v>9</v>
      </c>
      <c r="L41" s="46">
        <v>8</v>
      </c>
      <c r="M41" s="8">
        <f>(C41/C$15)</f>
        <v>0.04061532380262205</v>
      </c>
      <c r="N41" s="8">
        <f>(F41/F$15)</f>
        <v>0.048640529923746435</v>
      </c>
      <c r="O41" s="37">
        <f>(D41-G41)</f>
        <v>-12</v>
      </c>
      <c r="P41" s="8">
        <f>(O41/G41)</f>
        <v>-0.01038961038961039</v>
      </c>
      <c r="Q41" s="42">
        <v>9</v>
      </c>
      <c r="R41" s="46">
        <v>8</v>
      </c>
      <c r="S41" s="8">
        <f>(D41/D$15)</f>
        <v>0.04547986630590482</v>
      </c>
      <c r="T41" s="8">
        <f>(G41/G$15)</f>
        <v>0.054835493519441676</v>
      </c>
    </row>
    <row r="42" spans="1:20" ht="12.75">
      <c r="A42">
        <v>17</v>
      </c>
      <c r="B42" s="40" t="s">
        <v>22</v>
      </c>
      <c r="C42" s="5">
        <v>1163</v>
      </c>
      <c r="D42" s="5">
        <v>1043</v>
      </c>
      <c r="E42" s="8">
        <f>(D42/C42)</f>
        <v>0.8968185726569218</v>
      </c>
      <c r="F42" s="14">
        <v>872</v>
      </c>
      <c r="G42" s="14">
        <v>866</v>
      </c>
      <c r="H42" s="8">
        <f>(G42/F42)</f>
        <v>0.9931192660550459</v>
      </c>
      <c r="I42" s="37">
        <f>(C42-F42)</f>
        <v>291</v>
      </c>
      <c r="J42" s="8">
        <f>(I42/F42)</f>
        <v>0.33371559633027525</v>
      </c>
      <c r="K42" s="42">
        <v>10</v>
      </c>
      <c r="L42" s="46">
        <v>9</v>
      </c>
      <c r="M42" s="8">
        <f>(C42/C$15)</f>
        <v>0.038309506555109035</v>
      </c>
      <c r="N42" s="8">
        <f>(F42/F$15)</f>
        <v>0.03358237695447894</v>
      </c>
      <c r="O42" s="37">
        <f>(D42-G42)</f>
        <v>177</v>
      </c>
      <c r="P42" s="8">
        <f>(O42/G42)</f>
        <v>0.20438799076212472</v>
      </c>
      <c r="Q42" s="42">
        <v>10</v>
      </c>
      <c r="R42" s="46">
        <v>9</v>
      </c>
      <c r="S42" s="8">
        <f>(D42/D$15)</f>
        <v>0.04150087537800414</v>
      </c>
      <c r="T42" s="8">
        <f>(G42/G$15)</f>
        <v>0.041114750985139815</v>
      </c>
    </row>
    <row r="43" spans="1:20" ht="12.75">
      <c r="A43">
        <v>18</v>
      </c>
      <c r="B43" s="40"/>
      <c r="C43" s="2"/>
      <c r="D43" s="2"/>
      <c r="E43" s="5"/>
      <c r="F43" s="14"/>
      <c r="G43" s="14"/>
      <c r="H43" s="5"/>
      <c r="I43" s="2"/>
      <c r="J43" s="2"/>
      <c r="K43" s="42"/>
      <c r="L43" s="46"/>
      <c r="M43" s="42"/>
      <c r="N43" s="42"/>
      <c r="O43" s="42"/>
      <c r="P43" s="42"/>
      <c r="Q43" s="42"/>
      <c r="R43" s="46"/>
      <c r="S43" s="2"/>
      <c r="T43" s="2"/>
    </row>
    <row r="44" spans="1:20" ht="12.75">
      <c r="A44">
        <v>19</v>
      </c>
      <c r="B44" s="40" t="s">
        <v>23</v>
      </c>
      <c r="C44" s="5">
        <v>1053</v>
      </c>
      <c r="D44" s="5">
        <v>891</v>
      </c>
      <c r="E44" s="8">
        <f>(D44/C44)</f>
        <v>0.8461538461538461</v>
      </c>
      <c r="F44" s="14">
        <v>1063</v>
      </c>
      <c r="G44" s="14">
        <v>1012</v>
      </c>
      <c r="H44" s="8">
        <f>(G44/F44)</f>
        <v>0.9520225776105362</v>
      </c>
      <c r="I44" s="37">
        <f>(C44-F44)</f>
        <v>-10</v>
      </c>
      <c r="J44" s="8">
        <f>(I44/F44)</f>
        <v>-0.00940733772342427</v>
      </c>
      <c r="K44" s="42"/>
      <c r="L44" s="46"/>
      <c r="M44" s="8">
        <f>(C44/C$15)</f>
        <v>0.034686079451874303</v>
      </c>
      <c r="N44" s="8">
        <f>(F44/F$15)</f>
        <v>0.04093814988831549</v>
      </c>
      <c r="O44" s="37">
        <f>(D44-G44)</f>
        <v>-121</v>
      </c>
      <c r="P44" s="8">
        <f>(O44/G44)</f>
        <v>-0.11956521739130435</v>
      </c>
      <c r="Q44" s="42"/>
      <c r="R44" s="46"/>
      <c r="S44" s="8">
        <f>(D44/D$15)</f>
        <v>0.0354528091675951</v>
      </c>
      <c r="T44" s="8">
        <f>(G44/G$15)</f>
        <v>0.04804633717893937</v>
      </c>
    </row>
    <row r="45" spans="1:20" ht="12.75">
      <c r="A45">
        <v>20</v>
      </c>
      <c r="B45" s="40" t="s">
        <v>24</v>
      </c>
      <c r="C45" s="5">
        <v>79</v>
      </c>
      <c r="D45" s="5">
        <v>79</v>
      </c>
      <c r="E45" s="8">
        <f>(D45/C45)</f>
        <v>1</v>
      </c>
      <c r="F45" s="14">
        <v>167</v>
      </c>
      <c r="G45" s="14">
        <v>154</v>
      </c>
      <c r="H45" s="8">
        <f>(G45/F45)</f>
        <v>0.9221556886227545</v>
      </c>
      <c r="I45" s="37">
        <f>(C45-F45)</f>
        <v>-88</v>
      </c>
      <c r="J45" s="8">
        <f>(I45/F45)</f>
        <v>-0.5269461077844312</v>
      </c>
      <c r="K45" s="42">
        <v>23</v>
      </c>
      <c r="L45" s="46">
        <v>19</v>
      </c>
      <c r="M45" s="8">
        <f>(C45/C$15)</f>
        <v>0.0026022794650503987</v>
      </c>
      <c r="N45" s="8">
        <f>(F45/F$15)</f>
        <v>0.006431487329584842</v>
      </c>
      <c r="O45" s="37">
        <f>(D45-G45)</f>
        <v>-75</v>
      </c>
      <c r="P45" s="8">
        <f>(O45/G45)</f>
        <v>-0.487012987012987</v>
      </c>
      <c r="Q45" s="42">
        <v>23</v>
      </c>
      <c r="R45" s="46">
        <v>19</v>
      </c>
      <c r="S45" s="8">
        <f>(D45/D$15)</f>
        <v>0.0031434028330415407</v>
      </c>
      <c r="T45" s="8">
        <f>(G45/G$15)</f>
        <v>0.007311399135925557</v>
      </c>
    </row>
    <row r="46" spans="1:20" ht="12.75">
      <c r="A46">
        <v>21</v>
      </c>
      <c r="B46" s="40" t="s">
        <v>25</v>
      </c>
      <c r="C46" s="5">
        <v>253</v>
      </c>
      <c r="D46" s="5">
        <v>253</v>
      </c>
      <c r="E46" s="8">
        <f>(D46/C46)</f>
        <v>1</v>
      </c>
      <c r="F46" s="14">
        <v>295</v>
      </c>
      <c r="G46" s="14">
        <v>269</v>
      </c>
      <c r="H46" s="8">
        <f>(G46/F46)</f>
        <v>0.911864406779661</v>
      </c>
      <c r="I46" s="37">
        <f>(C46-F46)</f>
        <v>-42</v>
      </c>
      <c r="J46" s="8">
        <f>(I46/F46)</f>
        <v>-0.1423728813559322</v>
      </c>
      <c r="K46" s="42">
        <v>20</v>
      </c>
      <c r="L46" s="46">
        <v>18</v>
      </c>
      <c r="M46" s="8">
        <f>(C46/C$15)</f>
        <v>0.008333882337439884</v>
      </c>
      <c r="N46" s="8">
        <f>(F46/F$15)</f>
        <v>0.011361010552260648</v>
      </c>
      <c r="O46" s="37">
        <f>(D46-G46)</f>
        <v>-16</v>
      </c>
      <c r="P46" s="8">
        <f>(O46/G46)</f>
        <v>-0.05947955390334572</v>
      </c>
      <c r="Q46" s="42">
        <v>19</v>
      </c>
      <c r="R46" s="46">
        <v>17</v>
      </c>
      <c r="S46" s="8">
        <f>(D46/D$15)</f>
        <v>0.010066847047588732</v>
      </c>
      <c r="T46" s="8">
        <f>(G46/G$15)</f>
        <v>0.01277121017898685</v>
      </c>
    </row>
    <row r="47" spans="1:20" ht="12.75">
      <c r="A47">
        <v>22</v>
      </c>
      <c r="B47" s="40" t="s">
        <v>26</v>
      </c>
      <c r="C47" s="5">
        <v>721</v>
      </c>
      <c r="D47" s="5">
        <v>559</v>
      </c>
      <c r="E47" s="8">
        <f>(D47/C47)</f>
        <v>0.7753120665742025</v>
      </c>
      <c r="F47" s="14">
        <v>601</v>
      </c>
      <c r="G47" s="14">
        <v>589</v>
      </c>
      <c r="H47" s="8">
        <f>(G47/F47)</f>
        <v>0.9800332778702163</v>
      </c>
      <c r="I47" s="37">
        <f>(C47-F47)</f>
        <v>120</v>
      </c>
      <c r="J47" s="8">
        <f>(I47/F47)</f>
        <v>0.19966722129783693</v>
      </c>
      <c r="K47" s="42">
        <v>14</v>
      </c>
      <c r="L47" s="46">
        <v>14</v>
      </c>
      <c r="M47" s="8">
        <f>(C47/C$15)</f>
        <v>0.023749917649384018</v>
      </c>
      <c r="N47" s="8">
        <f>(F47/F$15)</f>
        <v>0.02314565200647</v>
      </c>
      <c r="O47" s="37">
        <f>(D47-G47)</f>
        <v>-30</v>
      </c>
      <c r="P47" s="8">
        <f>(O47/G47)</f>
        <v>-0.050933786078098474</v>
      </c>
      <c r="Q47" s="42">
        <v>14</v>
      </c>
      <c r="R47" s="46">
        <v>12</v>
      </c>
      <c r="S47" s="8">
        <f>(D47/D$15)</f>
        <v>0.022242559286964825</v>
      </c>
      <c r="T47" s="8">
        <f>(G47/G$15)</f>
        <v>0.027963727864026965</v>
      </c>
    </row>
    <row r="48" spans="1:20" ht="12.75">
      <c r="A48">
        <v>23</v>
      </c>
      <c r="B48" s="40"/>
      <c r="C48" s="2"/>
      <c r="D48" s="2"/>
      <c r="E48" s="5"/>
      <c r="F48" s="14"/>
      <c r="G48" s="14"/>
      <c r="H48" s="5"/>
      <c r="I48" s="2"/>
      <c r="J48" s="2"/>
      <c r="K48" s="42"/>
      <c r="L48" s="46"/>
      <c r="M48" s="42"/>
      <c r="N48" s="42"/>
      <c r="O48" s="42"/>
      <c r="P48" s="42"/>
      <c r="Q48" s="42"/>
      <c r="R48" s="46"/>
      <c r="S48" s="2"/>
      <c r="T48" s="2"/>
    </row>
    <row r="49" spans="1:20" ht="12.75">
      <c r="A49">
        <v>24</v>
      </c>
      <c r="B49" s="40" t="s">
        <v>27</v>
      </c>
      <c r="C49" s="5">
        <v>2014</v>
      </c>
      <c r="D49" s="5">
        <v>1929</v>
      </c>
      <c r="E49" s="8">
        <f aca="true" t="shared" si="10" ref="E49:E54">(D49/C49)</f>
        <v>0.9577954319761668</v>
      </c>
      <c r="F49" s="14">
        <v>1682</v>
      </c>
      <c r="G49" s="14">
        <v>1468</v>
      </c>
      <c r="H49" s="8">
        <f aca="true" t="shared" si="11" ref="H49:H54">(G49/F49)</f>
        <v>0.8727705112960761</v>
      </c>
      <c r="I49" s="37">
        <f aca="true" t="shared" si="12" ref="I49:I54">(C49-F49)</f>
        <v>332</v>
      </c>
      <c r="J49" s="8">
        <f aca="true" t="shared" si="13" ref="J49:J54">(I49/F49)</f>
        <v>0.19738406658739596</v>
      </c>
      <c r="K49" s="42"/>
      <c r="L49" s="46"/>
      <c r="M49" s="8">
        <f aca="true" t="shared" si="14" ref="M49:M54">(C49/C$15)</f>
        <v>0.06634165623558864</v>
      </c>
      <c r="N49" s="8">
        <f aca="true" t="shared" si="15" ref="N49:N54">(F49/F$15)</f>
        <v>0.06477701609797427</v>
      </c>
      <c r="O49" s="37">
        <f aca="true" t="shared" si="16" ref="O49:O54">(D49-G49)</f>
        <v>461</v>
      </c>
      <c r="P49" s="8">
        <f aca="true" t="shared" si="17" ref="P49:P54">(O49/G49)</f>
        <v>0.3140326975476839</v>
      </c>
      <c r="Q49" s="42"/>
      <c r="R49" s="46"/>
      <c r="S49" s="8">
        <f aca="true" t="shared" si="18" ref="S49:S54">(D49/D$15)</f>
        <v>0.0767547349992042</v>
      </c>
      <c r="T49" s="8">
        <f aca="true" t="shared" si="19" ref="T49:T54">(G49/G$15)</f>
        <v>0.06969567488012154</v>
      </c>
    </row>
    <row r="50" spans="1:20" ht="12.75">
      <c r="A50">
        <v>25</v>
      </c>
      <c r="B50" s="40" t="s">
        <v>28</v>
      </c>
      <c r="C50" s="5">
        <v>154</v>
      </c>
      <c r="D50" s="5">
        <v>154</v>
      </c>
      <c r="E50" s="8">
        <f t="shared" si="10"/>
        <v>1</v>
      </c>
      <c r="F50" s="14">
        <v>167</v>
      </c>
      <c r="G50" s="14">
        <v>167</v>
      </c>
      <c r="H50" s="8">
        <f t="shared" si="11"/>
        <v>1</v>
      </c>
      <c r="I50" s="37">
        <f t="shared" si="12"/>
        <v>-13</v>
      </c>
      <c r="J50" s="8">
        <f t="shared" si="13"/>
        <v>-0.07784431137724551</v>
      </c>
      <c r="K50" s="42">
        <v>21</v>
      </c>
      <c r="L50" s="46">
        <v>19</v>
      </c>
      <c r="M50" s="8">
        <f t="shared" si="14"/>
        <v>0.005072797944528625</v>
      </c>
      <c r="N50" s="8">
        <f t="shared" si="15"/>
        <v>0.006431487329584842</v>
      </c>
      <c r="O50" s="37">
        <f t="shared" si="16"/>
        <v>-13</v>
      </c>
      <c r="P50" s="8">
        <f t="shared" si="17"/>
        <v>-0.07784431137724551</v>
      </c>
      <c r="Q50" s="42">
        <v>21</v>
      </c>
      <c r="R50" s="46">
        <v>19</v>
      </c>
      <c r="S50" s="8">
        <f t="shared" si="18"/>
        <v>0.006127646028967054</v>
      </c>
      <c r="T50" s="8">
        <f t="shared" si="19"/>
        <v>0.007928595166880312</v>
      </c>
    </row>
    <row r="51" spans="1:20" ht="12.75">
      <c r="A51">
        <v>26</v>
      </c>
      <c r="B51" s="40" t="s">
        <v>29</v>
      </c>
      <c r="C51" s="5">
        <v>768</v>
      </c>
      <c r="D51" s="5">
        <v>683</v>
      </c>
      <c r="E51" s="8">
        <f t="shared" si="10"/>
        <v>0.8893229166666666</v>
      </c>
      <c r="F51" s="14">
        <v>657</v>
      </c>
      <c r="G51" s="14">
        <v>541</v>
      </c>
      <c r="H51" s="8">
        <f t="shared" si="11"/>
        <v>0.8234398782343988</v>
      </c>
      <c r="I51" s="37">
        <f t="shared" si="12"/>
        <v>111</v>
      </c>
      <c r="J51" s="8">
        <f t="shared" si="13"/>
        <v>0.1689497716894977</v>
      </c>
      <c r="K51" s="42">
        <v>13</v>
      </c>
      <c r="L51" s="46">
        <v>12</v>
      </c>
      <c r="M51" s="8">
        <f t="shared" si="14"/>
        <v>0.02529810922985704</v>
      </c>
      <c r="N51" s="8">
        <f t="shared" si="15"/>
        <v>0.025302318416390666</v>
      </c>
      <c r="O51" s="37">
        <f t="shared" si="16"/>
        <v>142</v>
      </c>
      <c r="P51" s="8">
        <f t="shared" si="17"/>
        <v>0.26247689463955637</v>
      </c>
      <c r="Q51" s="42">
        <v>12</v>
      </c>
      <c r="R51" s="46">
        <v>13</v>
      </c>
      <c r="S51" s="8">
        <f t="shared" si="18"/>
        <v>0.027176508037561675</v>
      </c>
      <c r="T51" s="8">
        <f t="shared" si="19"/>
        <v>0.02568485021127095</v>
      </c>
    </row>
    <row r="52" spans="1:20" ht="12.75">
      <c r="A52">
        <v>27</v>
      </c>
      <c r="B52" s="40" t="s">
        <v>30</v>
      </c>
      <c r="C52" s="5">
        <v>334</v>
      </c>
      <c r="D52" s="5">
        <v>334</v>
      </c>
      <c r="E52" s="8">
        <f t="shared" si="10"/>
        <v>1</v>
      </c>
      <c r="F52" s="14">
        <v>106</v>
      </c>
      <c r="G52" s="14">
        <v>106</v>
      </c>
      <c r="H52" s="8">
        <f t="shared" si="11"/>
        <v>1</v>
      </c>
      <c r="I52" s="37">
        <f t="shared" si="12"/>
        <v>228</v>
      </c>
      <c r="J52" s="8">
        <f t="shared" si="13"/>
        <v>2.150943396226415</v>
      </c>
      <c r="K52" s="42">
        <v>18</v>
      </c>
      <c r="L52" s="46">
        <v>21</v>
      </c>
      <c r="M52" s="8">
        <f t="shared" si="14"/>
        <v>0.01100204229527637</v>
      </c>
      <c r="N52" s="8">
        <f t="shared" si="15"/>
        <v>0.004082261418778403</v>
      </c>
      <c r="O52" s="37">
        <f t="shared" si="16"/>
        <v>228</v>
      </c>
      <c r="P52" s="8">
        <f t="shared" si="17"/>
        <v>2.150943396226415</v>
      </c>
      <c r="Q52" s="42">
        <v>18</v>
      </c>
      <c r="R52" s="46">
        <v>21</v>
      </c>
      <c r="S52" s="8">
        <f t="shared" si="18"/>
        <v>0.013289829699188287</v>
      </c>
      <c r="T52" s="8">
        <f t="shared" si="19"/>
        <v>0.005032521483169539</v>
      </c>
    </row>
    <row r="53" spans="1:20" ht="12.75">
      <c r="A53">
        <v>28</v>
      </c>
      <c r="B53" s="40" t="s">
        <v>31</v>
      </c>
      <c r="C53" s="5">
        <v>419</v>
      </c>
      <c r="D53" s="5">
        <v>419</v>
      </c>
      <c r="E53" s="8">
        <f t="shared" si="10"/>
        <v>1</v>
      </c>
      <c r="F53" s="14">
        <v>400</v>
      </c>
      <c r="G53" s="14">
        <v>388</v>
      </c>
      <c r="H53" s="8">
        <f t="shared" si="11"/>
        <v>0.97</v>
      </c>
      <c r="I53" s="37">
        <f t="shared" si="12"/>
        <v>19</v>
      </c>
      <c r="J53" s="8">
        <f t="shared" si="13"/>
        <v>0.0475</v>
      </c>
      <c r="K53" s="42">
        <v>16</v>
      </c>
      <c r="L53" s="46">
        <v>15</v>
      </c>
      <c r="M53" s="8">
        <f t="shared" si="14"/>
        <v>0.013801963238685025</v>
      </c>
      <c r="N53" s="8">
        <f t="shared" si="15"/>
        <v>0.015404760070861896</v>
      </c>
      <c r="O53" s="37">
        <f t="shared" si="16"/>
        <v>31</v>
      </c>
      <c r="P53" s="8">
        <f t="shared" si="17"/>
        <v>0.07989690721649484</v>
      </c>
      <c r="Q53" s="42">
        <v>15</v>
      </c>
      <c r="R53" s="46">
        <v>15</v>
      </c>
      <c r="S53" s="8">
        <f t="shared" si="18"/>
        <v>0.016671971987903867</v>
      </c>
      <c r="T53" s="8">
        <f t="shared" si="19"/>
        <v>0.01842092769311114</v>
      </c>
    </row>
    <row r="54" spans="1:20" ht="12.75">
      <c r="A54">
        <v>29</v>
      </c>
      <c r="B54" s="40" t="s">
        <v>32</v>
      </c>
      <c r="C54" s="5">
        <v>339</v>
      </c>
      <c r="D54" s="5">
        <v>339</v>
      </c>
      <c r="E54" s="8">
        <f t="shared" si="10"/>
        <v>1</v>
      </c>
      <c r="F54" s="14">
        <v>352</v>
      </c>
      <c r="G54" s="14">
        <v>266</v>
      </c>
      <c r="H54" s="8">
        <f t="shared" si="11"/>
        <v>0.7556818181818182</v>
      </c>
      <c r="I54" s="37">
        <f t="shared" si="12"/>
        <v>-13</v>
      </c>
      <c r="J54" s="8">
        <f t="shared" si="13"/>
        <v>-0.036931818181818184</v>
      </c>
      <c r="K54" s="42">
        <v>17</v>
      </c>
      <c r="L54" s="46">
        <v>17</v>
      </c>
      <c r="M54" s="8">
        <f t="shared" si="14"/>
        <v>0.011166743527241584</v>
      </c>
      <c r="N54" s="8">
        <f t="shared" si="15"/>
        <v>0.01355618886235847</v>
      </c>
      <c r="O54" s="37">
        <f t="shared" si="16"/>
        <v>73</v>
      </c>
      <c r="P54" s="8">
        <f t="shared" si="17"/>
        <v>0.2744360902255639</v>
      </c>
      <c r="Q54" s="42">
        <v>17</v>
      </c>
      <c r="R54" s="46">
        <v>18</v>
      </c>
      <c r="S54" s="8">
        <f t="shared" si="18"/>
        <v>0.01348877924558332</v>
      </c>
      <c r="T54" s="8">
        <f t="shared" si="19"/>
        <v>0.012628780325689598</v>
      </c>
    </row>
    <row r="55" spans="1:20" ht="12.75">
      <c r="A55">
        <v>30</v>
      </c>
      <c r="B55" s="40"/>
      <c r="C55" s="2"/>
      <c r="D55" s="2"/>
      <c r="E55" s="5"/>
      <c r="F55" s="14"/>
      <c r="G55" s="14"/>
      <c r="H55" s="5"/>
      <c r="I55" s="2"/>
      <c r="J55" s="2"/>
      <c r="K55" s="42"/>
      <c r="L55" s="46"/>
      <c r="M55" s="42"/>
      <c r="N55" s="42"/>
      <c r="O55" s="42"/>
      <c r="P55" s="42"/>
      <c r="Q55" s="42"/>
      <c r="R55" s="46"/>
      <c r="S55" s="2"/>
      <c r="T55" s="2"/>
    </row>
    <row r="56" spans="1:20" ht="12.75">
      <c r="A56">
        <v>31</v>
      </c>
      <c r="B56" s="40" t="s">
        <v>33</v>
      </c>
      <c r="C56" s="5">
        <v>1426</v>
      </c>
      <c r="D56" s="5">
        <v>1134</v>
      </c>
      <c r="E56" s="8">
        <f>(D56/C56)</f>
        <v>0.7952314165497896</v>
      </c>
      <c r="F56" s="14">
        <v>1193</v>
      </c>
      <c r="G56" s="14">
        <v>1024</v>
      </c>
      <c r="H56" s="8">
        <f>(G56/F56)</f>
        <v>0.8583403185247276</v>
      </c>
      <c r="I56" s="37">
        <f>(C56-F56)</f>
        <v>233</v>
      </c>
      <c r="J56" s="8">
        <f>(I56/F56)</f>
        <v>0.1953059513830679</v>
      </c>
      <c r="K56" s="42"/>
      <c r="L56" s="46"/>
      <c r="M56" s="8">
        <f>(C56/C$15)</f>
        <v>0.046972791356479346</v>
      </c>
      <c r="N56" s="8">
        <f>(F56/F$15)</f>
        <v>0.0459446969113456</v>
      </c>
      <c r="O56" s="37">
        <f>(D56-G56)</f>
        <v>110</v>
      </c>
      <c r="P56" s="8">
        <f>(O56/G56)</f>
        <v>0.107421875</v>
      </c>
      <c r="Q56" s="42"/>
      <c r="R56" s="46"/>
      <c r="S56" s="8">
        <f>(D56/D$15)</f>
        <v>0.04512175712239376</v>
      </c>
      <c r="T56" s="8">
        <f>(G56/G$15)</f>
        <v>0.04861605659212838</v>
      </c>
    </row>
    <row r="57" spans="1:20" ht="12.75">
      <c r="A57">
        <v>32</v>
      </c>
      <c r="B57" s="40" t="s">
        <v>34</v>
      </c>
      <c r="C57" s="5">
        <v>109</v>
      </c>
      <c r="D57" s="5">
        <v>109</v>
      </c>
      <c r="E57" s="8">
        <f>(D57/C57)</f>
        <v>1</v>
      </c>
      <c r="F57" s="14">
        <v>100</v>
      </c>
      <c r="G57" s="14">
        <v>100</v>
      </c>
      <c r="H57" s="8">
        <f>(G57/F57)</f>
        <v>1</v>
      </c>
      <c r="I57" s="37">
        <f>(C57-F57)</f>
        <v>9</v>
      </c>
      <c r="J57" s="8">
        <f>(I57/F57)</f>
        <v>0.09</v>
      </c>
      <c r="K57" s="42">
        <v>22</v>
      </c>
      <c r="L57" s="46">
        <v>22</v>
      </c>
      <c r="M57" s="8">
        <f>(C57/C$15)</f>
        <v>0.003590486856841689</v>
      </c>
      <c r="N57" s="8">
        <f>(F57/F$15)</f>
        <v>0.003851190017715474</v>
      </c>
      <c r="O57" s="37">
        <f>(D57-G57)</f>
        <v>9</v>
      </c>
      <c r="P57" s="8">
        <f>(O57/G57)</f>
        <v>0.09</v>
      </c>
      <c r="Q57" s="42">
        <v>22</v>
      </c>
      <c r="R57" s="46">
        <v>22</v>
      </c>
      <c r="S57" s="8">
        <f>(D57/D$15)</f>
        <v>0.004337100111411746</v>
      </c>
      <c r="T57" s="8">
        <f>(G57/G$15)</f>
        <v>0.004747661776575037</v>
      </c>
    </row>
    <row r="58" spans="1:20" ht="12.75">
      <c r="A58">
        <v>33</v>
      </c>
      <c r="B58" s="40" t="s">
        <v>35</v>
      </c>
      <c r="C58" s="5">
        <v>27</v>
      </c>
      <c r="D58" s="5">
        <v>27</v>
      </c>
      <c r="E58" s="8">
        <f>(D58/C58)</f>
        <v>1</v>
      </c>
      <c r="F58" s="14">
        <v>71</v>
      </c>
      <c r="G58" s="14">
        <v>71</v>
      </c>
      <c r="H58" s="8">
        <f>(G58/F58)</f>
        <v>1</v>
      </c>
      <c r="I58" s="37">
        <f>(C58-F58)</f>
        <v>-44</v>
      </c>
      <c r="J58" s="8">
        <f>(I58/F58)</f>
        <v>-0.6197183098591549</v>
      </c>
      <c r="K58" s="42">
        <v>24</v>
      </c>
      <c r="L58" s="46">
        <v>23</v>
      </c>
      <c r="M58" s="8">
        <f>(C58/C$15)</f>
        <v>0.0008893866526121615</v>
      </c>
      <c r="N58" s="8">
        <f>(F58/F$15)</f>
        <v>0.002734344912577987</v>
      </c>
      <c r="O58" s="37">
        <f>(D58-G58)</f>
        <v>-44</v>
      </c>
      <c r="P58" s="8">
        <f>(O58/G58)</f>
        <v>-0.6197183098591549</v>
      </c>
      <c r="Q58" s="42">
        <v>24</v>
      </c>
      <c r="R58" s="46">
        <v>23</v>
      </c>
      <c r="S58" s="8">
        <f>(D58/D$15)</f>
        <v>0.0010743275505331847</v>
      </c>
      <c r="T58" s="8">
        <f>(G58/G$15)</f>
        <v>0.0033708398613682762</v>
      </c>
    </row>
    <row r="59" spans="1:20" ht="12.75">
      <c r="A59">
        <v>34</v>
      </c>
      <c r="B59" s="40" t="s">
        <v>36</v>
      </c>
      <c r="C59" s="5">
        <v>480</v>
      </c>
      <c r="D59" s="5">
        <v>371</v>
      </c>
      <c r="E59" s="8">
        <f>(D59/C59)</f>
        <v>0.7729166666666667</v>
      </c>
      <c r="F59" s="14">
        <v>369</v>
      </c>
      <c r="G59" s="14">
        <v>329</v>
      </c>
      <c r="H59" s="8">
        <f>(G59/F59)</f>
        <v>0.8915989159891599</v>
      </c>
      <c r="I59" s="37">
        <f>(C59-F59)</f>
        <v>111</v>
      </c>
      <c r="J59" s="8">
        <f>(I59/F59)</f>
        <v>0.3008130081300813</v>
      </c>
      <c r="K59" s="42">
        <v>15</v>
      </c>
      <c r="L59" s="46">
        <v>16</v>
      </c>
      <c r="M59" s="8">
        <f>(C59/C$15)</f>
        <v>0.01581131826866065</v>
      </c>
      <c r="N59" s="8">
        <f>(F59/F$15)</f>
        <v>0.0142108911653701</v>
      </c>
      <c r="O59" s="37">
        <f>(D59-G59)</f>
        <v>42</v>
      </c>
      <c r="P59" s="8">
        <f>(O59/G59)</f>
        <v>0.1276595744680851</v>
      </c>
      <c r="Q59" s="42">
        <v>16</v>
      </c>
      <c r="R59" s="46">
        <v>16</v>
      </c>
      <c r="S59" s="8">
        <f>(D59/D$15)</f>
        <v>0.014762056342511539</v>
      </c>
      <c r="T59" s="8">
        <f>(G59/G$15)</f>
        <v>0.015619807244931871</v>
      </c>
    </row>
    <row r="60" spans="1:20" ht="12.75">
      <c r="A60">
        <v>35</v>
      </c>
      <c r="B60" s="40" t="s">
        <v>37</v>
      </c>
      <c r="C60" s="5">
        <v>810</v>
      </c>
      <c r="D60" s="5">
        <v>627</v>
      </c>
      <c r="E60" s="8">
        <f>(D60/C60)</f>
        <v>0.774074074074074</v>
      </c>
      <c r="F60" s="14">
        <v>653</v>
      </c>
      <c r="G60" s="14">
        <v>524</v>
      </c>
      <c r="H60" s="8">
        <f>(G60/F60)</f>
        <v>0.8024502297090352</v>
      </c>
      <c r="I60" s="37">
        <f>(C60-F60)</f>
        <v>157</v>
      </c>
      <c r="J60" s="8">
        <f>(I60/F60)</f>
        <v>0.24042879019908117</v>
      </c>
      <c r="K60" s="42">
        <v>12</v>
      </c>
      <c r="L60" s="46">
        <v>13</v>
      </c>
      <c r="M60" s="8">
        <f>(C60/C$15)</f>
        <v>0.026681599578364846</v>
      </c>
      <c r="N60" s="8">
        <f>(F60/F$15)</f>
        <v>0.025148270815682047</v>
      </c>
      <c r="O60" s="37">
        <f>(D60-G60)</f>
        <v>103</v>
      </c>
      <c r="P60" s="8">
        <f>(O60/G60)</f>
        <v>0.1965648854961832</v>
      </c>
      <c r="Q60" s="42">
        <v>13</v>
      </c>
      <c r="R60" s="46">
        <v>14</v>
      </c>
      <c r="S60" s="8">
        <f>(D60/D$15)</f>
        <v>0.024948273117937292</v>
      </c>
      <c r="T60" s="8">
        <f>(G60/G$15)</f>
        <v>0.024877747709253193</v>
      </c>
    </row>
    <row r="61" spans="2:20" ht="12.75">
      <c r="B61" s="4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4"/>
      <c r="S61" s="9"/>
      <c r="T61" s="9"/>
    </row>
    <row r="62" ht="12.75">
      <c r="B62" s="12" t="s">
        <v>38</v>
      </c>
    </row>
    <row r="63" ht="12.75">
      <c r="B63" s="12" t="s">
        <v>39</v>
      </c>
    </row>
    <row r="64" ht="12.75">
      <c r="B64" s="1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2005-04-18T13:32:10Z</dcterms:created>
  <dcterms:modified xsi:type="dcterms:W3CDTF">2005-04-19T20:21:30Z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