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3a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<sst xmlns="http://schemas.openxmlformats.org/spreadsheetml/2006/main" count="76" uniqueCount="54">
  <si>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BALTIMORE CITY</t>
  </si>
  <si>
    <t>OLD SUBURBAN COUNTIES</t>
  </si>
  <si>
    <t>NEW SUBURBAN COUNTIES</t>
  </si>
  <si>
    <t>BALANCE OF STATE</t>
  </si>
  <si>
    <t>METROPOLITAN COUNTIES</t>
  </si>
  <si>
    <t>NON METROPOLITAN COUNTIES</t>
  </si>
  <si>
    <t>JURISDICTION</t>
  </si>
  <si>
    <t>STATE OF MARYLAND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</si>
  <si>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</si>
  <si>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</si>
  <si>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</si>
  <si>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</si>
  <si>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</si>
  <si>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</si>
  <si>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</si>
  <si>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</si>
  <si>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</si>
  <si>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</si>
  <si>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</si>
  <si>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</si>
  <si>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</si>
  <si>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</si>
  <si>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</si>
  <si>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</si>
  <si>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</si>
  <si>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</si>
  <si>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</si>
  <si>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</si>
  <si>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</si>
  <si>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</si>
  <si>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</si>
  <si>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</si>
  <si>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</si>
  <si>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</si>
  <si>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</si>
  <si>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</si>
  <si>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</si>
  <si>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</si>
  <si>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</si>
  <si>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</si>
  <si>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</si>
  <si>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2000</t>
  </si>
  <si>
    <t>TOTAL HOUSING UNITS</t>
  </si>
  <si>
    <t>SINGLE-FAMILY UNITS</t>
  </si>
  <si>
    <t>CHANGE</t>
  </si>
  <si>
    <t>COUNTY RANK</t>
  </si>
  <si>
    <t>STATE PERCENT</t>
  </si>
  <si>
    <t>PERCENT</t>
  </si>
  <si>
    <t>SINGLE</t>
  </si>
  <si>
    <t>TOTAL</t>
  </si>
  <si>
    <t>FAMILY</t>
  </si>
  <si>
    <t>NET</t>
  </si>
  <si>
    <t>1999</t>
  </si>
  <si>
    <t>Table 3A. NEW HOUSING UNITS AUTHORIZED FOR CONSTRUCTION:  2000 AND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</si>
</sst>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2" xfId="0" applyNumberFormat="1" applyBorder="1" applyAlignment="1">
      <alignment horizontal="right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 horizontal="centerContinuous"/>
    </xf>
    <xf numFmtId="3" fontId="1" fillId="0" borderId="8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 horizontal="centerContinuous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41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0" fontId="0" fillId="0" borderId="2" xfId="0" applyFill="1" applyBorder="1" applyAlignment="1">
      <alignment horizont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421875" style="0" bestFit="1" customWidth="1"/>
  </cols>
  <sheetData>
    <row r="1" spans="2:20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ht="15">
      <c r="B2" s="45" t="s">
        <v>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12.75">
      <c r="B4" s="14"/>
      <c r="C4" s="14"/>
      <c r="D4" s="14"/>
      <c r="E4" s="14"/>
      <c r="F4" s="14"/>
      <c r="G4" s="14"/>
      <c r="H4" s="14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ht="12.75">
      <c r="B5" s="16"/>
      <c r="C5" s="16"/>
      <c r="D5" s="17"/>
      <c r="E5" s="18"/>
      <c r="F5" s="17"/>
      <c r="G5" s="17"/>
      <c r="H5" s="18"/>
      <c r="I5" s="16"/>
      <c r="J5" s="17"/>
      <c r="K5" s="17"/>
      <c r="L5" s="17"/>
      <c r="M5" s="17"/>
      <c r="N5" s="18"/>
      <c r="O5" s="17"/>
      <c r="P5" s="17"/>
      <c r="Q5" s="17"/>
      <c r="R5" s="17"/>
      <c r="S5" s="17"/>
      <c r="T5" s="18"/>
    </row>
    <row r="6" spans="2:20" ht="12.75">
      <c r="B6" s="19"/>
      <c r="C6" s="20" t="s">
        <v>41</v>
      </c>
      <c r="D6" s="21"/>
      <c r="E6" s="21"/>
      <c r="F6" s="20" t="s">
        <v>52</v>
      </c>
      <c r="G6" s="21"/>
      <c r="H6" s="22"/>
      <c r="I6" s="23" t="s">
        <v>42</v>
      </c>
      <c r="J6" s="21"/>
      <c r="K6" s="21"/>
      <c r="L6" s="21"/>
      <c r="M6" s="21"/>
      <c r="N6" s="22"/>
      <c r="O6" s="21" t="s">
        <v>43</v>
      </c>
      <c r="P6" s="21"/>
      <c r="Q6" s="21"/>
      <c r="R6" s="21"/>
      <c r="S6" s="21"/>
      <c r="T6" s="22"/>
    </row>
    <row r="7" spans="2:20" ht="12.75">
      <c r="B7" s="19"/>
      <c r="C7" s="10"/>
      <c r="D7" s="43"/>
      <c r="E7" s="43"/>
      <c r="F7" s="10"/>
      <c r="G7" s="43"/>
      <c r="H7" s="44"/>
      <c r="I7" s="19"/>
      <c r="J7" s="12"/>
      <c r="K7" s="12"/>
      <c r="L7" s="12"/>
      <c r="M7" s="12"/>
      <c r="N7" s="24"/>
      <c r="O7" s="12"/>
      <c r="P7" s="12"/>
      <c r="Q7" s="12"/>
      <c r="R7" s="12"/>
      <c r="S7" s="12"/>
      <c r="T7" s="24"/>
    </row>
    <row r="8" spans="2:20" ht="12.75">
      <c r="B8" s="19"/>
      <c r="C8" s="25"/>
      <c r="D8" s="25"/>
      <c r="E8" s="25"/>
      <c r="F8" s="25"/>
      <c r="G8" s="25"/>
      <c r="H8" s="25"/>
      <c r="I8" s="16"/>
      <c r="J8" s="17"/>
      <c r="K8" s="16"/>
      <c r="L8" s="18"/>
      <c r="M8" s="17"/>
      <c r="N8" s="18"/>
      <c r="O8" s="17"/>
      <c r="P8" s="17"/>
      <c r="Q8" s="16"/>
      <c r="R8" s="18"/>
      <c r="S8" s="17"/>
      <c r="T8" s="18"/>
    </row>
    <row r="9" spans="2:20" ht="12.75">
      <c r="B9" s="19"/>
      <c r="C9" s="26"/>
      <c r="D9" s="26"/>
      <c r="E9" s="26"/>
      <c r="F9" s="26"/>
      <c r="G9" s="26"/>
      <c r="H9" s="26"/>
      <c r="I9" s="23" t="s">
        <v>44</v>
      </c>
      <c r="J9" s="21"/>
      <c r="K9" s="23" t="s">
        <v>45</v>
      </c>
      <c r="L9" s="22"/>
      <c r="M9" s="21" t="s">
        <v>46</v>
      </c>
      <c r="N9" s="22"/>
      <c r="O9" s="21" t="s">
        <v>44</v>
      </c>
      <c r="P9" s="21"/>
      <c r="Q9" s="23" t="s">
        <v>45</v>
      </c>
      <c r="R9" s="22"/>
      <c r="S9" s="21" t="s">
        <v>46</v>
      </c>
      <c r="T9" s="22"/>
    </row>
    <row r="10" spans="2:20" ht="12.75">
      <c r="B10" s="19"/>
      <c r="C10" s="26"/>
      <c r="D10" s="27"/>
      <c r="E10" s="27" t="s">
        <v>47</v>
      </c>
      <c r="F10" s="26"/>
      <c r="G10" s="27"/>
      <c r="H10" s="27" t="s">
        <v>47</v>
      </c>
      <c r="I10" s="19"/>
      <c r="J10" s="12"/>
      <c r="K10" s="19"/>
      <c r="L10" s="24"/>
      <c r="M10" s="12"/>
      <c r="N10" s="24"/>
      <c r="O10" s="12"/>
      <c r="P10" s="12"/>
      <c r="Q10" s="19"/>
      <c r="R10" s="24"/>
      <c r="S10" s="12"/>
      <c r="T10" s="24"/>
    </row>
    <row r="11" spans="2:20" ht="12.75">
      <c r="B11" s="19"/>
      <c r="C11" s="26"/>
      <c r="D11" s="27" t="s">
        <v>48</v>
      </c>
      <c r="E11" s="27" t="s">
        <v>48</v>
      </c>
      <c r="F11" s="26"/>
      <c r="G11" s="27" t="s">
        <v>48</v>
      </c>
      <c r="H11" s="27" t="s">
        <v>48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2:20" ht="12.75">
      <c r="B12" s="19" t="s">
        <v>6</v>
      </c>
      <c r="C12" s="27" t="s">
        <v>49</v>
      </c>
      <c r="D12" s="27" t="s">
        <v>50</v>
      </c>
      <c r="E12" s="27" t="s">
        <v>50</v>
      </c>
      <c r="F12" s="27" t="s">
        <v>49</v>
      </c>
      <c r="G12" s="27" t="s">
        <v>50</v>
      </c>
      <c r="H12" s="27" t="s">
        <v>50</v>
      </c>
      <c r="I12" s="27" t="s">
        <v>51</v>
      </c>
      <c r="J12" s="26" t="s">
        <v>47</v>
      </c>
      <c r="K12" s="28" t="s">
        <v>41</v>
      </c>
      <c r="L12" s="28" t="s">
        <v>52</v>
      </c>
      <c r="M12" s="28" t="s">
        <v>41</v>
      </c>
      <c r="N12" s="28" t="s">
        <v>52</v>
      </c>
      <c r="O12" s="27" t="s">
        <v>51</v>
      </c>
      <c r="P12" s="27" t="s">
        <v>47</v>
      </c>
      <c r="Q12" s="28" t="s">
        <v>41</v>
      </c>
      <c r="R12" s="28" t="s">
        <v>52</v>
      </c>
      <c r="S12" s="28" t="s">
        <v>41</v>
      </c>
      <c r="T12" s="28" t="s">
        <v>52</v>
      </c>
    </row>
    <row r="13" spans="2:20" ht="12.75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"/>
      <c r="R13" s="6"/>
      <c r="S13" s="30"/>
      <c r="T13" s="30"/>
    </row>
    <row r="14" spans="2:20" ht="12.75">
      <c r="B14" s="31"/>
      <c r="C14" s="1"/>
      <c r="D14" s="1"/>
      <c r="E14" s="1"/>
      <c r="F14" s="1"/>
      <c r="G14" s="1"/>
      <c r="H14" s="1"/>
      <c r="I14" s="32"/>
      <c r="J14" s="32"/>
      <c r="K14" s="32"/>
      <c r="L14" s="32"/>
      <c r="M14" s="32"/>
      <c r="N14" s="32"/>
      <c r="O14" s="32"/>
      <c r="P14" s="32"/>
      <c r="Q14" s="3"/>
      <c r="R14" s="3"/>
      <c r="S14" s="32"/>
      <c r="T14" s="32"/>
    </row>
    <row r="15" spans="2:20" ht="12.75">
      <c r="B15" s="33" t="s">
        <v>7</v>
      </c>
      <c r="C15" s="4">
        <f>(C22+C23)</f>
        <v>30358</v>
      </c>
      <c r="D15" s="4">
        <f>(D22+D23)</f>
        <v>25132</v>
      </c>
      <c r="E15" s="7">
        <f>(D15/C15)</f>
        <v>0.8278542723499572</v>
      </c>
      <c r="F15" s="4">
        <f>(F22+F23)</f>
        <v>29757</v>
      </c>
      <c r="G15" s="4">
        <f>(G22+G23)</f>
        <v>24167</v>
      </c>
      <c r="H15" s="7">
        <f>(G15/F15)</f>
        <v>0.8121450415028396</v>
      </c>
      <c r="I15" s="34">
        <f>(C15-F15)</f>
        <v>601</v>
      </c>
      <c r="J15" s="7">
        <f>(I15/F15)</f>
        <v>0.020196928453809188</v>
      </c>
      <c r="K15" s="34"/>
      <c r="L15" s="34"/>
      <c r="M15" s="7">
        <f>(C15/C$15)</f>
        <v>1</v>
      </c>
      <c r="N15" s="7">
        <f>(F15/F$15)</f>
        <v>1</v>
      </c>
      <c r="O15" s="34">
        <f>(D15-G15)</f>
        <v>965</v>
      </c>
      <c r="P15" s="7">
        <f>(O15/G15)</f>
        <v>0.039930483717465964</v>
      </c>
      <c r="Q15" s="5"/>
      <c r="R15" s="5"/>
      <c r="S15" s="7">
        <f>(D15/D$15)</f>
        <v>1</v>
      </c>
      <c r="T15" s="7">
        <f>(G15/G$15)</f>
        <v>1</v>
      </c>
    </row>
    <row r="16" spans="2:20" ht="12.75">
      <c r="B16" s="33"/>
      <c r="C16" s="4"/>
      <c r="D16" s="4"/>
      <c r="E16" s="35"/>
      <c r="F16" s="4"/>
      <c r="G16" s="4"/>
      <c r="H16" s="35"/>
      <c r="I16" s="34"/>
      <c r="J16" s="34"/>
      <c r="K16" s="34"/>
      <c r="L16" s="34"/>
      <c r="M16" s="34"/>
      <c r="N16" s="34"/>
      <c r="O16" s="34"/>
      <c r="P16" s="34"/>
      <c r="Q16" s="5"/>
      <c r="R16" s="5"/>
      <c r="S16" s="34"/>
      <c r="T16" s="34"/>
    </row>
    <row r="17" spans="2:20" ht="12.75">
      <c r="B17" s="33" t="s">
        <v>1</v>
      </c>
      <c r="C17" s="9">
        <f>(C27+C28+C36+C37)</f>
        <v>14191</v>
      </c>
      <c r="D17" s="9">
        <f>(D27+D28+D36+D37)</f>
        <v>10648</v>
      </c>
      <c r="E17" s="7">
        <f>(D17/C17)</f>
        <v>0.7503347191882179</v>
      </c>
      <c r="F17" s="9">
        <f>(F27+F28+F36+F37)</f>
        <v>14253</v>
      </c>
      <c r="G17" s="9">
        <f>(G27+G28+G36+G37)</f>
        <v>10460</v>
      </c>
      <c r="H17" s="7">
        <f>(G17/F17)</f>
        <v>0.7338805865431839</v>
      </c>
      <c r="I17" s="34">
        <f>(C17-F17)</f>
        <v>-62</v>
      </c>
      <c r="J17" s="7">
        <f>(I17/F17)</f>
        <v>-0.004349961411632639</v>
      </c>
      <c r="K17" s="34"/>
      <c r="L17" s="34"/>
      <c r="M17" s="7">
        <f>(C17/C$15)</f>
        <v>0.4674550365636735</v>
      </c>
      <c r="N17" s="7">
        <f>(F17/F$15)</f>
        <v>0.4789797358604698</v>
      </c>
      <c r="O17" s="34">
        <f>(D17-G17)</f>
        <v>188</v>
      </c>
      <c r="P17" s="7">
        <f>(O17/G17)</f>
        <v>0.01797323135755258</v>
      </c>
      <c r="Q17" s="5"/>
      <c r="R17" s="5"/>
      <c r="S17" s="7">
        <f>(D17/D$15)</f>
        <v>0.4236829540028649</v>
      </c>
      <c r="T17" s="7">
        <f>(G17/G$15)</f>
        <v>0.4328216162535689</v>
      </c>
    </row>
    <row r="18" spans="2:20" ht="12.75">
      <c r="B18" s="33" t="s">
        <v>2</v>
      </c>
      <c r="C18" s="9">
        <f>(C29+C30+C31+C35+C40+C41+C42+C51+C53)</f>
        <v>12604</v>
      </c>
      <c r="D18" s="9">
        <f>(D29+D30+D31+D35+D40+D41+D42+D51+D53)</f>
        <v>11413</v>
      </c>
      <c r="E18" s="7">
        <f>(D18/C18)</f>
        <v>0.9055061885115836</v>
      </c>
      <c r="F18" s="9">
        <f>(F29+F30+F31+F35+F40+F41+F42+F51+F53)</f>
        <v>12348</v>
      </c>
      <c r="G18" s="9">
        <f>(G29+G30+G31+G35+G40+G41+G42+G51+G53)</f>
        <v>11118</v>
      </c>
      <c r="H18" s="7">
        <f>(G18/F18)</f>
        <v>0.9003887269193391</v>
      </c>
      <c r="I18" s="34">
        <f>(C18-F18)</f>
        <v>256</v>
      </c>
      <c r="J18" s="7">
        <f>(I18/F18)</f>
        <v>0.020732102364755426</v>
      </c>
      <c r="K18" s="34"/>
      <c r="L18" s="34"/>
      <c r="M18" s="7">
        <f>(C18/C$15)</f>
        <v>0.4151788655379142</v>
      </c>
      <c r="N18" s="7">
        <f>(F18/F$15)</f>
        <v>0.41496118560338746</v>
      </c>
      <c r="O18" s="34">
        <f>(D18-G18)</f>
        <v>295</v>
      </c>
      <c r="P18" s="7">
        <f>(O18/G18)</f>
        <v>0.026533549199496312</v>
      </c>
      <c r="Q18" s="5"/>
      <c r="R18" s="5"/>
      <c r="S18" s="7">
        <f>(D18/D$15)</f>
        <v>0.45412223460130513</v>
      </c>
      <c r="T18" s="7">
        <f>(G18/G$15)</f>
        <v>0.46004882691273224</v>
      </c>
    </row>
    <row r="19" spans="2:20" ht="12.75">
      <c r="B19" s="33" t="s">
        <v>0</v>
      </c>
      <c r="C19" s="9">
        <f>(C32)</f>
        <v>257</v>
      </c>
      <c r="D19" s="9">
        <f>(D32)</f>
        <v>219</v>
      </c>
      <c r="E19" s="7">
        <f>(D19/C19)</f>
        <v>0.8521400778210116</v>
      </c>
      <c r="F19" s="9">
        <f>(F32)</f>
        <v>191</v>
      </c>
      <c r="G19" s="9">
        <f>(G32)</f>
        <v>46</v>
      </c>
      <c r="H19" s="7">
        <f>(G19/F19)</f>
        <v>0.24083769633507854</v>
      </c>
      <c r="I19" s="34">
        <f>(C19-F19)</f>
        <v>66</v>
      </c>
      <c r="J19" s="7">
        <f>(I19/F19)</f>
        <v>0.34554973821989526</v>
      </c>
      <c r="K19" s="34"/>
      <c r="L19" s="34"/>
      <c r="M19" s="7">
        <f>(C19/C$15)</f>
        <v>0.008465643323012056</v>
      </c>
      <c r="N19" s="7">
        <f>(F19/F$15)</f>
        <v>0.006418657794804584</v>
      </c>
      <c r="O19" s="34">
        <f>(D19-G19)</f>
        <v>173</v>
      </c>
      <c r="P19" s="7">
        <f>(O19/G19)</f>
        <v>3.760869565217391</v>
      </c>
      <c r="Q19" s="5"/>
      <c r="R19" s="5"/>
      <c r="S19" s="7">
        <f>(D19/D$15)</f>
        <v>0.008713990132102499</v>
      </c>
      <c r="T19" s="7">
        <f>(G19/G$15)</f>
        <v>0.0019034220217652171</v>
      </c>
    </row>
    <row r="20" spans="2:20" ht="12.75">
      <c r="B20" s="33" t="s">
        <v>3</v>
      </c>
      <c r="C20" s="9">
        <f>(C45+C46+C47+C50+C52+C54+C57+C58+C59+C60)</f>
        <v>3306</v>
      </c>
      <c r="D20" s="9">
        <f>(D45+D46+D47+D50+D52+D54+D57+D58+D59+D60)</f>
        <v>2852</v>
      </c>
      <c r="E20" s="7">
        <f>(D20/C20)</f>
        <v>0.8626739261947973</v>
      </c>
      <c r="F20" s="9">
        <f>(F45+F46+F47+F50+F52+F54+F57+F58+F59+F60)</f>
        <v>2965</v>
      </c>
      <c r="G20" s="9">
        <f>(G45+G46+G47+G50+G52+G54+G57+G58+G59+G60)</f>
        <v>2543</v>
      </c>
      <c r="H20" s="7">
        <f>(G20/F20)</f>
        <v>0.8576728499156829</v>
      </c>
      <c r="I20" s="34">
        <f>(C20-F20)</f>
        <v>341</v>
      </c>
      <c r="J20" s="7">
        <f>(I20/F20)</f>
        <v>0.11500843170320404</v>
      </c>
      <c r="K20" s="34"/>
      <c r="L20" s="34"/>
      <c r="M20" s="7">
        <f>(C20/C$15)</f>
        <v>0.10890045457540022</v>
      </c>
      <c r="N20" s="7">
        <f>(F20/F$15)</f>
        <v>0.09964042074133818</v>
      </c>
      <c r="O20" s="34">
        <f>(D20-G20)</f>
        <v>309</v>
      </c>
      <c r="P20" s="7">
        <f>(O20/G20)</f>
        <v>0.12151002752654345</v>
      </c>
      <c r="Q20" s="5"/>
      <c r="R20" s="5"/>
      <c r="S20" s="7">
        <f>(D20/D$15)</f>
        <v>0.11348082126372752</v>
      </c>
      <c r="T20" s="7">
        <f>(G20/G$15)</f>
        <v>0.10522613481193363</v>
      </c>
    </row>
    <row r="21" spans="2:20" ht="12.75">
      <c r="B21" s="33"/>
      <c r="C21" s="4"/>
      <c r="D21" s="4"/>
      <c r="E21" s="35"/>
      <c r="F21" s="4"/>
      <c r="G21" s="4"/>
      <c r="H21" s="35"/>
      <c r="I21" s="34"/>
      <c r="J21" s="34"/>
      <c r="K21" s="34"/>
      <c r="L21" s="34"/>
      <c r="M21" s="34"/>
      <c r="N21" s="34"/>
      <c r="O21" s="34"/>
      <c r="P21" s="34"/>
      <c r="Q21" s="5"/>
      <c r="R21" s="5"/>
      <c r="S21" s="34"/>
      <c r="T21" s="34"/>
    </row>
    <row r="22" spans="2:20" ht="12.75">
      <c r="B22" s="33" t="s">
        <v>4</v>
      </c>
      <c r="C22" s="4">
        <f>(C27+C28+C29+C30+C31+C32+C35+C36+C37+C40+C41+C45+C47+C51+C53+C58+C59)</f>
        <v>27196</v>
      </c>
      <c r="D22" s="4">
        <f>(D27+D28+D29+D30+D31+D32+D35+D36+D37+D40+D41+D45+D47+D51+D53+D58+D59)</f>
        <v>22273</v>
      </c>
      <c r="E22" s="7">
        <f>(D22/C22)</f>
        <v>0.818980732460656</v>
      </c>
      <c r="F22" s="4">
        <f>(F27+F28+F29+F30+F31+F32+F35+F36+F37+F40+F41+F45+F47+F51+F53+F58+F59)</f>
        <v>27402</v>
      </c>
      <c r="G22" s="4">
        <f>(G27+G28+G29+G30+G31+G32+G35+G36+G37+G40+G41+G45+G47+G51+G53+G58+G59)</f>
        <v>22051</v>
      </c>
      <c r="H22" s="7">
        <f>(G22/F22)</f>
        <v>0.8047222830450332</v>
      </c>
      <c r="I22" s="34">
        <f>(C22-F22)</f>
        <v>-206</v>
      </c>
      <c r="J22" s="7">
        <f>(I22/F22)</f>
        <v>-0.007517699437997226</v>
      </c>
      <c r="K22" s="34"/>
      <c r="L22" s="34"/>
      <c r="M22" s="7">
        <f>(C22/C$15)</f>
        <v>0.895842940905198</v>
      </c>
      <c r="N22" s="7">
        <f>(F22/F$15)</f>
        <v>0.9208589575562053</v>
      </c>
      <c r="O22" s="34">
        <f>(D22-G22)</f>
        <v>222</v>
      </c>
      <c r="P22" s="7">
        <f>(O22/G22)</f>
        <v>0.010067570631717383</v>
      </c>
      <c r="Q22" s="5"/>
      <c r="R22" s="5"/>
      <c r="S22" s="7">
        <f>(D22/D$15)</f>
        <v>0.8862406493713194</v>
      </c>
      <c r="T22" s="7">
        <f>(G22/G$15)</f>
        <v>0.9124425869988</v>
      </c>
    </row>
    <row r="23" spans="2:20" ht="12.75">
      <c r="B23" s="33" t="s">
        <v>5</v>
      </c>
      <c r="C23" s="4">
        <f>(C42+C46+C50+C52+C54+C57+C60)</f>
        <v>3162</v>
      </c>
      <c r="D23" s="4">
        <f>(D42+D46+D50+D52+D54+D57+D60)</f>
        <v>2859</v>
      </c>
      <c r="E23" s="7">
        <f>(D23/C23)</f>
        <v>0.9041745730550285</v>
      </c>
      <c r="F23" s="4">
        <f>(F42+F46+F50+F52+F54+F57+F60)</f>
        <v>2355</v>
      </c>
      <c r="G23" s="4">
        <f>(G42+G46+G50+G52+G54+G57+G60)</f>
        <v>2116</v>
      </c>
      <c r="H23" s="7">
        <f>(G23/F23)</f>
        <v>0.8985138004246285</v>
      </c>
      <c r="I23" s="34">
        <f>(C23-F23)</f>
        <v>807</v>
      </c>
      <c r="J23" s="7">
        <f>(I23/F23)</f>
        <v>0.34267515923566877</v>
      </c>
      <c r="K23" s="34"/>
      <c r="L23" s="34"/>
      <c r="M23" s="7">
        <f>(C23/C$15)</f>
        <v>0.10415705909480202</v>
      </c>
      <c r="N23" s="7">
        <f>(F23/F$15)</f>
        <v>0.07914104244379473</v>
      </c>
      <c r="O23" s="34">
        <f>(D23-G23)</f>
        <v>743</v>
      </c>
      <c r="P23" s="7">
        <f>(O23/G23)</f>
        <v>0.3511342155009452</v>
      </c>
      <c r="Q23" s="5"/>
      <c r="R23" s="5"/>
      <c r="S23" s="7">
        <f>(D23/D$15)</f>
        <v>0.11375935062868056</v>
      </c>
      <c r="T23" s="7">
        <f>(G23/G$15)</f>
        <v>0.08755741300119999</v>
      </c>
    </row>
    <row r="24" spans="2:20" ht="12.75">
      <c r="B24" s="33"/>
      <c r="C24" s="34"/>
      <c r="D24" s="34"/>
      <c r="E24" s="7"/>
      <c r="F24" s="34"/>
      <c r="G24" s="34"/>
      <c r="H24" s="7"/>
      <c r="I24" s="34"/>
      <c r="J24" s="7"/>
      <c r="K24" s="34"/>
      <c r="L24" s="34"/>
      <c r="M24" s="7"/>
      <c r="N24" s="7"/>
      <c r="O24" s="34"/>
      <c r="P24" s="7"/>
      <c r="Q24" s="5"/>
      <c r="R24" s="5"/>
      <c r="S24" s="7"/>
      <c r="T24" s="7"/>
    </row>
    <row r="25" spans="2:20" ht="12.75">
      <c r="B25" s="3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12.75">
      <c r="B26" s="37" t="s">
        <v>8</v>
      </c>
      <c r="C26" s="38">
        <v>11385</v>
      </c>
      <c r="D26" s="4">
        <v>9281</v>
      </c>
      <c r="E26" s="7">
        <f aca="true" t="shared" si="0" ref="E26:E32">(D26/C26)</f>
        <v>0.815195432586737</v>
      </c>
      <c r="F26" s="41">
        <v>13173</v>
      </c>
      <c r="G26" s="41">
        <v>10073</v>
      </c>
      <c r="H26" s="7">
        <f aca="true" t="shared" si="1" ref="H26:H32">(G26/F26)</f>
        <v>0.7646701586578608</v>
      </c>
      <c r="I26" s="34">
        <f aca="true" t="shared" si="2" ref="I26:I32">(C26-F26)</f>
        <v>-1788</v>
      </c>
      <c r="J26" s="7">
        <f aca="true" t="shared" si="3" ref="J26:J32">(I26/F26)</f>
        <v>-0.13573217945798224</v>
      </c>
      <c r="K26" s="2"/>
      <c r="L26" s="2"/>
      <c r="M26" s="7">
        <f aca="true" t="shared" si="4" ref="M26:M32">(C26/C$15)</f>
        <v>0.3750247051847948</v>
      </c>
      <c r="N26" s="7">
        <f aca="true" t="shared" si="5" ref="N26:N32">(F26/F$15)</f>
        <v>0.4426857546123601</v>
      </c>
      <c r="O26" s="34">
        <f aca="true" t="shared" si="6" ref="O26:O32">(D26-G26)</f>
        <v>-792</v>
      </c>
      <c r="P26" s="7">
        <f aca="true" t="shared" si="7" ref="P26:P32">(O26/G26)</f>
        <v>-0.0786260299811377</v>
      </c>
      <c r="Q26" s="2"/>
      <c r="R26" s="2"/>
      <c r="S26" s="7">
        <f aca="true" t="shared" si="8" ref="S26:S32">(D26/D$15)</f>
        <v>0.3692901480184625</v>
      </c>
      <c r="T26" s="7">
        <f aca="true" t="shared" si="9" ref="T26:T32">(G26/G$15)</f>
        <v>0.41680804402697896</v>
      </c>
    </row>
    <row r="27" spans="2:20" ht="12.75">
      <c r="B27" s="37" t="s">
        <v>9</v>
      </c>
      <c r="C27" s="4">
        <v>3078</v>
      </c>
      <c r="D27" s="4">
        <v>2470</v>
      </c>
      <c r="E27" s="7">
        <f t="shared" si="0"/>
        <v>0.8024691358024691</v>
      </c>
      <c r="F27" s="41">
        <v>3633</v>
      </c>
      <c r="G27" s="41">
        <v>2727</v>
      </c>
      <c r="H27" s="7">
        <f t="shared" si="1"/>
        <v>0.7506193228736582</v>
      </c>
      <c r="I27" s="34">
        <f t="shared" si="2"/>
        <v>-555</v>
      </c>
      <c r="J27" s="7">
        <f t="shared" si="3"/>
        <v>-0.152766308835673</v>
      </c>
      <c r="K27" s="39">
        <v>3</v>
      </c>
      <c r="L27" s="39">
        <v>3</v>
      </c>
      <c r="M27" s="7">
        <f t="shared" si="4"/>
        <v>0.10139007839778641</v>
      </c>
      <c r="N27" s="7">
        <f t="shared" si="5"/>
        <v>0.12208892025405788</v>
      </c>
      <c r="O27" s="34">
        <f t="shared" si="6"/>
        <v>-257</v>
      </c>
      <c r="P27" s="7">
        <f t="shared" si="7"/>
        <v>-0.09424275760909424</v>
      </c>
      <c r="Q27" s="39">
        <v>4</v>
      </c>
      <c r="R27" s="39">
        <v>2</v>
      </c>
      <c r="S27" s="7">
        <f t="shared" si="8"/>
        <v>0.0982810759191469</v>
      </c>
      <c r="T27" s="7">
        <f t="shared" si="9"/>
        <v>0.1128398228989945</v>
      </c>
    </row>
    <row r="28" spans="2:20" ht="12.75">
      <c r="B28" s="37" t="s">
        <v>10</v>
      </c>
      <c r="C28" s="4">
        <v>2707</v>
      </c>
      <c r="D28" s="4">
        <v>2068</v>
      </c>
      <c r="E28" s="7">
        <f t="shared" si="0"/>
        <v>0.763945326930181</v>
      </c>
      <c r="F28" s="41">
        <v>3752</v>
      </c>
      <c r="G28" s="41">
        <v>2307</v>
      </c>
      <c r="H28" s="7">
        <f t="shared" si="1"/>
        <v>0.6148720682302772</v>
      </c>
      <c r="I28" s="34">
        <f t="shared" si="2"/>
        <v>-1045</v>
      </c>
      <c r="J28" s="7">
        <f t="shared" si="3"/>
        <v>-0.2785181236673774</v>
      </c>
      <c r="K28" s="39">
        <v>5</v>
      </c>
      <c r="L28" s="39">
        <v>2</v>
      </c>
      <c r="M28" s="7">
        <f t="shared" si="4"/>
        <v>0.08916924698596745</v>
      </c>
      <c r="N28" s="7">
        <f t="shared" si="5"/>
        <v>0.12608797929898846</v>
      </c>
      <c r="O28" s="34">
        <f t="shared" si="6"/>
        <v>-239</v>
      </c>
      <c r="P28" s="7">
        <f t="shared" si="7"/>
        <v>-0.1035977459904638</v>
      </c>
      <c r="Q28" s="39">
        <v>5</v>
      </c>
      <c r="R28" s="39">
        <v>3</v>
      </c>
      <c r="S28" s="7">
        <f t="shared" si="8"/>
        <v>0.08228553238898616</v>
      </c>
      <c r="T28" s="7">
        <f t="shared" si="9"/>
        <v>0.09546075226548599</v>
      </c>
    </row>
    <row r="29" spans="2:20" ht="12.75">
      <c r="B29" s="37" t="s">
        <v>11</v>
      </c>
      <c r="C29" s="4">
        <v>1459</v>
      </c>
      <c r="D29" s="4">
        <v>1347</v>
      </c>
      <c r="E29" s="7">
        <f t="shared" si="0"/>
        <v>0.9232350925291295</v>
      </c>
      <c r="F29" s="41">
        <v>1256</v>
      </c>
      <c r="G29" s="41">
        <v>1218</v>
      </c>
      <c r="H29" s="7">
        <f t="shared" si="1"/>
        <v>0.9697452229299363</v>
      </c>
      <c r="I29" s="34">
        <f t="shared" si="2"/>
        <v>203</v>
      </c>
      <c r="J29" s="7">
        <f t="shared" si="3"/>
        <v>0.16162420382165604</v>
      </c>
      <c r="K29" s="39">
        <v>8</v>
      </c>
      <c r="L29" s="39">
        <v>8</v>
      </c>
      <c r="M29" s="7">
        <f t="shared" si="4"/>
        <v>0.048059819487449765</v>
      </c>
      <c r="N29" s="7">
        <f t="shared" si="5"/>
        <v>0.04220855597002386</v>
      </c>
      <c r="O29" s="34">
        <f t="shared" si="6"/>
        <v>129</v>
      </c>
      <c r="P29" s="7">
        <f t="shared" si="7"/>
        <v>0.10591133004926108</v>
      </c>
      <c r="Q29" s="39">
        <v>8</v>
      </c>
      <c r="R29" s="39">
        <v>8</v>
      </c>
      <c r="S29" s="7">
        <f t="shared" si="8"/>
        <v>0.05359700779882222</v>
      </c>
      <c r="T29" s="7">
        <f t="shared" si="9"/>
        <v>0.05039930483717466</v>
      </c>
    </row>
    <row r="30" spans="2:20" ht="12.75">
      <c r="B30" s="37" t="s">
        <v>12</v>
      </c>
      <c r="C30" s="4">
        <v>1702</v>
      </c>
      <c r="D30" s="4">
        <v>1546</v>
      </c>
      <c r="E30" s="7">
        <f t="shared" si="0"/>
        <v>0.9083431257344301</v>
      </c>
      <c r="F30" s="41">
        <v>2046</v>
      </c>
      <c r="G30" s="41">
        <v>1772</v>
      </c>
      <c r="H30" s="7">
        <f t="shared" si="1"/>
        <v>0.8660801564027371</v>
      </c>
      <c r="I30" s="34">
        <f t="shared" si="2"/>
        <v>-344</v>
      </c>
      <c r="J30" s="7">
        <f t="shared" si="3"/>
        <v>-0.1681329423264907</v>
      </c>
      <c r="K30" s="39">
        <v>7</v>
      </c>
      <c r="L30" s="39">
        <v>7</v>
      </c>
      <c r="M30" s="7">
        <f t="shared" si="4"/>
        <v>0.05606429936095922</v>
      </c>
      <c r="N30" s="7">
        <f t="shared" si="5"/>
        <v>0.06875693114225225</v>
      </c>
      <c r="O30" s="34">
        <f t="shared" si="6"/>
        <v>-226</v>
      </c>
      <c r="P30" s="7">
        <f t="shared" si="7"/>
        <v>-0.1275395033860045</v>
      </c>
      <c r="Q30" s="39">
        <v>7</v>
      </c>
      <c r="R30" s="39">
        <v>7</v>
      </c>
      <c r="S30" s="7">
        <f t="shared" si="8"/>
        <v>0.06151519974534458</v>
      </c>
      <c r="T30" s="7">
        <f t="shared" si="9"/>
        <v>0.07332312657756444</v>
      </c>
    </row>
    <row r="31" spans="2:20" ht="12.75">
      <c r="B31" s="37" t="s">
        <v>13</v>
      </c>
      <c r="C31" s="4">
        <v>2182</v>
      </c>
      <c r="D31" s="4">
        <v>1631</v>
      </c>
      <c r="E31" s="7">
        <f t="shared" si="0"/>
        <v>0.7474793767186068</v>
      </c>
      <c r="F31" s="41">
        <v>2295</v>
      </c>
      <c r="G31" s="41">
        <v>2003</v>
      </c>
      <c r="H31" s="7">
        <f t="shared" si="1"/>
        <v>0.8727668845315905</v>
      </c>
      <c r="I31" s="34">
        <f t="shared" si="2"/>
        <v>-113</v>
      </c>
      <c r="J31" s="7">
        <f t="shared" si="3"/>
        <v>-0.04923747276688453</v>
      </c>
      <c r="K31" s="39">
        <v>6</v>
      </c>
      <c r="L31" s="42">
        <v>6</v>
      </c>
      <c r="M31" s="7">
        <f t="shared" si="4"/>
        <v>0.07187561762961987</v>
      </c>
      <c r="N31" s="7">
        <f t="shared" si="5"/>
        <v>0.07712471015223309</v>
      </c>
      <c r="O31" s="34">
        <f t="shared" si="6"/>
        <v>-372</v>
      </c>
      <c r="P31" s="7">
        <f t="shared" si="7"/>
        <v>-0.18572141787319021</v>
      </c>
      <c r="Q31" s="39">
        <v>6</v>
      </c>
      <c r="R31" s="42">
        <v>5</v>
      </c>
      <c r="S31" s="7">
        <f t="shared" si="8"/>
        <v>0.06489734203406017</v>
      </c>
      <c r="T31" s="7">
        <f t="shared" si="9"/>
        <v>0.08288161542599412</v>
      </c>
    </row>
    <row r="32" spans="2:20" ht="12.75">
      <c r="B32" s="37" t="s">
        <v>14</v>
      </c>
      <c r="C32" s="4">
        <v>257</v>
      </c>
      <c r="D32" s="4">
        <v>219</v>
      </c>
      <c r="E32" s="7">
        <f t="shared" si="0"/>
        <v>0.8521400778210116</v>
      </c>
      <c r="F32" s="41">
        <v>191</v>
      </c>
      <c r="G32" s="41">
        <v>46</v>
      </c>
      <c r="H32" s="7">
        <f t="shared" si="1"/>
        <v>0.24083769633507854</v>
      </c>
      <c r="I32" s="34">
        <f t="shared" si="2"/>
        <v>66</v>
      </c>
      <c r="J32" s="7">
        <f t="shared" si="3"/>
        <v>0.34554973821989526</v>
      </c>
      <c r="K32" s="39">
        <v>19</v>
      </c>
      <c r="L32" s="42">
        <v>20</v>
      </c>
      <c r="M32" s="7">
        <f t="shared" si="4"/>
        <v>0.008465643323012056</v>
      </c>
      <c r="N32" s="7">
        <f t="shared" si="5"/>
        <v>0.006418657794804584</v>
      </c>
      <c r="O32" s="34">
        <f t="shared" si="6"/>
        <v>173</v>
      </c>
      <c r="P32" s="7">
        <f t="shared" si="7"/>
        <v>3.760869565217391</v>
      </c>
      <c r="Q32" s="39">
        <v>20</v>
      </c>
      <c r="R32" s="42">
        <v>24</v>
      </c>
      <c r="S32" s="7">
        <f t="shared" si="8"/>
        <v>0.008713990132102499</v>
      </c>
      <c r="T32" s="7">
        <f t="shared" si="9"/>
        <v>0.0019034220217652171</v>
      </c>
    </row>
    <row r="33" spans="2:20" ht="12.75">
      <c r="B33" s="37"/>
      <c r="C33" s="4"/>
      <c r="D33" s="4"/>
      <c r="E33" s="38"/>
      <c r="F33" s="41"/>
      <c r="G33" s="41"/>
      <c r="H33" s="38"/>
      <c r="I33" s="2"/>
      <c r="J33" s="2"/>
      <c r="K33" s="39"/>
      <c r="L33" s="39"/>
      <c r="M33" s="39"/>
      <c r="N33" s="39"/>
      <c r="O33" s="39"/>
      <c r="P33" s="39"/>
      <c r="Q33" s="39"/>
      <c r="R33" s="39"/>
      <c r="S33" s="2"/>
      <c r="T33" s="2"/>
    </row>
    <row r="34" spans="2:20" ht="12.75">
      <c r="B34" s="37" t="s">
        <v>15</v>
      </c>
      <c r="C34" s="4">
        <v>11153</v>
      </c>
      <c r="D34" s="4">
        <v>8805</v>
      </c>
      <c r="E34" s="7">
        <f>(D34/C34)</f>
        <v>0.7894736842105263</v>
      </c>
      <c r="F34" s="41">
        <v>9535</v>
      </c>
      <c r="G34" s="41">
        <v>7577</v>
      </c>
      <c r="H34" s="7">
        <f>(G34/F34)</f>
        <v>0.79465128474043</v>
      </c>
      <c r="I34" s="34">
        <f>(C34-F34)</f>
        <v>1618</v>
      </c>
      <c r="J34" s="7">
        <f>(I34/F34)</f>
        <v>0.1696906135291033</v>
      </c>
      <c r="K34" s="39"/>
      <c r="L34" s="39"/>
      <c r="M34" s="7">
        <f>(C34/C$15)</f>
        <v>0.3673825680216088</v>
      </c>
      <c r="N34" s="7">
        <f>(F34/F$15)</f>
        <v>0.32042880666733875</v>
      </c>
      <c r="O34" s="34">
        <f>(D34-G34)</f>
        <v>1228</v>
      </c>
      <c r="P34" s="7">
        <f>(O34/G34)</f>
        <v>0.16206942061501914</v>
      </c>
      <c r="Q34" s="39"/>
      <c r="R34" s="39"/>
      <c r="S34" s="7">
        <f>(D34/D$15)</f>
        <v>0.35035015120165525</v>
      </c>
      <c r="T34" s="7">
        <f>(G34/G$15)</f>
        <v>0.31352670997641413</v>
      </c>
    </row>
    <row r="35" spans="2:20" ht="12.75">
      <c r="B35" s="37" t="s">
        <v>16</v>
      </c>
      <c r="C35" s="4">
        <v>2747</v>
      </c>
      <c r="D35" s="4">
        <v>2695</v>
      </c>
      <c r="E35" s="7">
        <f>(D35/C35)</f>
        <v>0.9810702584637787</v>
      </c>
      <c r="F35" s="41">
        <v>2667</v>
      </c>
      <c r="G35" s="41">
        <v>2151</v>
      </c>
      <c r="H35" s="7">
        <f>(G35/F35)</f>
        <v>0.8065241844769404</v>
      </c>
      <c r="I35" s="34">
        <f>(C35-F35)</f>
        <v>80</v>
      </c>
      <c r="J35" s="7">
        <f>(I35/F35)</f>
        <v>0.029996250468691414</v>
      </c>
      <c r="K35" s="39">
        <v>4</v>
      </c>
      <c r="L35" s="39">
        <v>4</v>
      </c>
      <c r="M35" s="7">
        <f>(C35/C$15)</f>
        <v>0.09048685684168918</v>
      </c>
      <c r="N35" s="7">
        <f>(F35/F$15)</f>
        <v>0.08962597035991532</v>
      </c>
      <c r="O35" s="34">
        <f>(D35-G35)</f>
        <v>544</v>
      </c>
      <c r="P35" s="7">
        <f>(O35/G35)</f>
        <v>0.25290562529056254</v>
      </c>
      <c r="Q35" s="39">
        <v>3</v>
      </c>
      <c r="R35" s="39">
        <v>4</v>
      </c>
      <c r="S35" s="7">
        <f>(D35/D$15)</f>
        <v>0.10723380550692345</v>
      </c>
      <c r="T35" s="7">
        <f>(G35/G$15)</f>
        <v>0.0890056688873257</v>
      </c>
    </row>
    <row r="36" spans="2:20" ht="12.75">
      <c r="B36" s="37" t="s">
        <v>17</v>
      </c>
      <c r="C36" s="4">
        <v>4950</v>
      </c>
      <c r="D36" s="4">
        <v>2931</v>
      </c>
      <c r="E36" s="7">
        <f>(D36/C36)</f>
        <v>0.5921212121212122</v>
      </c>
      <c r="F36" s="41">
        <v>4253</v>
      </c>
      <c r="G36" s="41">
        <v>3467</v>
      </c>
      <c r="H36" s="7">
        <f>(G36/F36)</f>
        <v>0.8151892781565954</v>
      </c>
      <c r="I36" s="34">
        <f>(C36-F36)</f>
        <v>697</v>
      </c>
      <c r="J36" s="7">
        <f>(I36/F36)</f>
        <v>0.16388431695273925</v>
      </c>
      <c r="K36" s="39">
        <v>1</v>
      </c>
      <c r="L36" s="39">
        <v>1</v>
      </c>
      <c r="M36" s="7">
        <f>(C36/C$15)</f>
        <v>0.16305421964556294</v>
      </c>
      <c r="N36" s="7">
        <f>(F36/F$15)</f>
        <v>0.14292435393352826</v>
      </c>
      <c r="O36" s="34">
        <f>(D36-G36)</f>
        <v>-536</v>
      </c>
      <c r="P36" s="7">
        <f>(O36/G36)</f>
        <v>-0.154600519180848</v>
      </c>
      <c r="Q36" s="39">
        <v>2</v>
      </c>
      <c r="R36" s="39">
        <v>1</v>
      </c>
      <c r="S36" s="7">
        <f>(D36/D$15)</f>
        <v>0.11662422409676906</v>
      </c>
      <c r="T36" s="7">
        <f>(G36/G$15)</f>
        <v>0.14346009020565234</v>
      </c>
    </row>
    <row r="37" spans="2:20" ht="12.75">
      <c r="B37" s="37" t="s">
        <v>18</v>
      </c>
      <c r="C37" s="4">
        <v>3456</v>
      </c>
      <c r="D37" s="4">
        <v>3179</v>
      </c>
      <c r="E37" s="7">
        <f>(D37/C37)</f>
        <v>0.9198495370370371</v>
      </c>
      <c r="F37" s="41">
        <v>2615</v>
      </c>
      <c r="G37" s="41">
        <v>1959</v>
      </c>
      <c r="H37" s="7">
        <f>(G37/F37)</f>
        <v>0.7491395793499044</v>
      </c>
      <c r="I37" s="34">
        <f>(C37-F37)</f>
        <v>841</v>
      </c>
      <c r="J37" s="7">
        <f>(I37/F37)</f>
        <v>0.3216061185468451</v>
      </c>
      <c r="K37" s="39">
        <v>2</v>
      </c>
      <c r="L37" s="39">
        <v>5</v>
      </c>
      <c r="M37" s="7">
        <f>(C37/C$15)</f>
        <v>0.11384149153435667</v>
      </c>
      <c r="N37" s="7">
        <f>(F37/F$15)</f>
        <v>0.08787848237389521</v>
      </c>
      <c r="O37" s="34">
        <f>(D37-G37)</f>
        <v>1220</v>
      </c>
      <c r="P37" s="7">
        <f>(O37/G37)</f>
        <v>0.622766717713119</v>
      </c>
      <c r="Q37" s="39">
        <v>1</v>
      </c>
      <c r="R37" s="39">
        <v>6</v>
      </c>
      <c r="S37" s="7">
        <f>(D37/D$15)</f>
        <v>0.12649212159796275</v>
      </c>
      <c r="T37" s="7">
        <f>(G37/G$15)</f>
        <v>0.0810609508834361</v>
      </c>
    </row>
    <row r="38" spans="2:20" ht="12.75">
      <c r="B38" s="37"/>
      <c r="C38" s="2"/>
      <c r="D38" s="2"/>
      <c r="E38" s="4"/>
      <c r="F38" s="41"/>
      <c r="G38" s="41"/>
      <c r="H38" s="4"/>
      <c r="I38" s="2"/>
      <c r="J38" s="2"/>
      <c r="K38" s="39"/>
      <c r="L38" s="39"/>
      <c r="M38" s="39"/>
      <c r="N38" s="39"/>
      <c r="O38" s="39"/>
      <c r="P38" s="39"/>
      <c r="Q38" s="39"/>
      <c r="R38" s="39"/>
      <c r="S38" s="2"/>
      <c r="T38" s="2"/>
    </row>
    <row r="39" spans="2:20" ht="12.75">
      <c r="B39" s="37" t="s">
        <v>19</v>
      </c>
      <c r="C39" s="4">
        <v>3327</v>
      </c>
      <c r="D39" s="4">
        <v>3092</v>
      </c>
      <c r="E39" s="7">
        <f>(D39/C39)</f>
        <v>0.92936579501052</v>
      </c>
      <c r="F39" s="41">
        <v>2901</v>
      </c>
      <c r="G39" s="41">
        <v>2864</v>
      </c>
      <c r="H39" s="7">
        <f>(G39/F39)</f>
        <v>0.9872457773181661</v>
      </c>
      <c r="I39" s="34">
        <f>(C39-F39)</f>
        <v>426</v>
      </c>
      <c r="J39" s="7">
        <f>(I39/F39)</f>
        <v>0.1468459152016546</v>
      </c>
      <c r="K39" s="39"/>
      <c r="L39" s="39"/>
      <c r="M39" s="7">
        <f>(C39/C$15)</f>
        <v>0.10959219974965413</v>
      </c>
      <c r="N39" s="7">
        <f>(F39/F$15)</f>
        <v>0.09748966629700574</v>
      </c>
      <c r="O39" s="34">
        <f>(D39-G39)</f>
        <v>228</v>
      </c>
      <c r="P39" s="7">
        <f>(O39/G39)</f>
        <v>0.07960893854748603</v>
      </c>
      <c r="Q39" s="39"/>
      <c r="R39" s="39"/>
      <c r="S39" s="7">
        <f>(D39/D$15)</f>
        <v>0.12303039949068915</v>
      </c>
      <c r="T39" s="7">
        <f>(G39/G$15)</f>
        <v>0.11850871022468655</v>
      </c>
    </row>
    <row r="40" spans="2:20" ht="12.75">
      <c r="B40" s="37" t="s">
        <v>20</v>
      </c>
      <c r="C40" s="4">
        <v>931</v>
      </c>
      <c r="D40" s="4">
        <v>906</v>
      </c>
      <c r="E40" s="7">
        <f>(D40/C40)</f>
        <v>0.9731471535982814</v>
      </c>
      <c r="F40" s="41">
        <v>983</v>
      </c>
      <c r="G40" s="41">
        <v>952</v>
      </c>
      <c r="H40" s="7">
        <f>(G40/F40)</f>
        <v>0.9684638860630722</v>
      </c>
      <c r="I40" s="34">
        <f>(C40-F40)</f>
        <v>-52</v>
      </c>
      <c r="J40" s="7">
        <f>(I40/F40)</f>
        <v>-0.052899287894201424</v>
      </c>
      <c r="K40" s="39">
        <v>11</v>
      </c>
      <c r="L40" s="39">
        <v>10</v>
      </c>
      <c r="M40" s="7">
        <f>(C40/C$15)</f>
        <v>0.030667369391923053</v>
      </c>
      <c r="N40" s="7">
        <f>(F40/F$15)</f>
        <v>0.033034244043418357</v>
      </c>
      <c r="O40" s="34">
        <f>(D40-G40)</f>
        <v>-46</v>
      </c>
      <c r="P40" s="7">
        <f>(O40/G40)</f>
        <v>-0.04831932773109244</v>
      </c>
      <c r="Q40" s="39">
        <v>11</v>
      </c>
      <c r="R40" s="39">
        <v>10</v>
      </c>
      <c r="S40" s="7">
        <f>(D40/D$15)</f>
        <v>0.036049657806780204</v>
      </c>
      <c r="T40" s="7">
        <f>(G40/G$15)</f>
        <v>0.039392560102619274</v>
      </c>
    </row>
    <row r="41" spans="2:20" ht="12.75">
      <c r="B41" s="37" t="s">
        <v>21</v>
      </c>
      <c r="C41" s="4">
        <v>1233</v>
      </c>
      <c r="D41" s="4">
        <v>1143</v>
      </c>
      <c r="E41" s="7">
        <f>(D41/C41)</f>
        <v>0.927007299270073</v>
      </c>
      <c r="F41" s="41">
        <v>1211</v>
      </c>
      <c r="G41" s="41">
        <v>1211</v>
      </c>
      <c r="H41" s="7">
        <f>(G41/F41)</f>
        <v>1</v>
      </c>
      <c r="I41" s="34">
        <f>(C41-F41)</f>
        <v>22</v>
      </c>
      <c r="J41" s="7">
        <f>(I41/F41)</f>
        <v>0.018166804293971925</v>
      </c>
      <c r="K41" s="39">
        <v>9</v>
      </c>
      <c r="L41" s="42">
        <v>9</v>
      </c>
      <c r="M41" s="7">
        <f>(C41/C$15)</f>
        <v>0.04061532380262205</v>
      </c>
      <c r="N41" s="7">
        <f>(F41/F$15)</f>
        <v>0.04069630675135262</v>
      </c>
      <c r="O41" s="34">
        <f>(D41-G41)</f>
        <v>-68</v>
      </c>
      <c r="P41" s="7">
        <f>(O41/G41)</f>
        <v>-0.05615194054500413</v>
      </c>
      <c r="Q41" s="39">
        <v>9</v>
      </c>
      <c r="R41" s="42">
        <v>9</v>
      </c>
      <c r="S41" s="7">
        <f>(D41/D$15)</f>
        <v>0.04547986630590482</v>
      </c>
      <c r="T41" s="7">
        <f>(G41/G$15)</f>
        <v>0.050109653659949516</v>
      </c>
    </row>
    <row r="42" spans="2:20" ht="12.75">
      <c r="B42" s="37" t="s">
        <v>22</v>
      </c>
      <c r="C42" s="4">
        <v>1163</v>
      </c>
      <c r="D42" s="4">
        <v>1043</v>
      </c>
      <c r="E42" s="7">
        <f>(D42/C42)</f>
        <v>0.8968185726569218</v>
      </c>
      <c r="F42" s="41">
        <v>707</v>
      </c>
      <c r="G42" s="41">
        <v>701</v>
      </c>
      <c r="H42" s="7">
        <f>(G42/F42)</f>
        <v>0.9915134370579916</v>
      </c>
      <c r="I42" s="34">
        <f>(C42-F42)</f>
        <v>456</v>
      </c>
      <c r="J42" s="7">
        <f>(I42/F42)</f>
        <v>0.6449787835926449</v>
      </c>
      <c r="K42" s="39">
        <v>10</v>
      </c>
      <c r="L42" s="39">
        <v>13</v>
      </c>
      <c r="M42" s="7">
        <f>(C42/C$15)</f>
        <v>0.038309506555109035</v>
      </c>
      <c r="N42" s="7">
        <f>(F42/F$15)</f>
        <v>0.02375911550223477</v>
      </c>
      <c r="O42" s="34">
        <f>(D42-G42)</f>
        <v>342</v>
      </c>
      <c r="P42" s="7">
        <f>(O42/G42)</f>
        <v>0.48787446504992865</v>
      </c>
      <c r="Q42" s="39">
        <v>10</v>
      </c>
      <c r="R42" s="39">
        <v>11</v>
      </c>
      <c r="S42" s="7">
        <f>(D42/D$15)</f>
        <v>0.04150087537800414</v>
      </c>
      <c r="T42" s="7">
        <f>(G42/G$15)</f>
        <v>0.029006496462117764</v>
      </c>
    </row>
    <row r="43" spans="2:20" ht="12.75">
      <c r="B43" s="37"/>
      <c r="C43" s="2"/>
      <c r="D43" s="2"/>
      <c r="E43" s="4"/>
      <c r="F43" s="41"/>
      <c r="G43" s="41"/>
      <c r="H43" s="4"/>
      <c r="I43" s="2"/>
      <c r="J43" s="2"/>
      <c r="K43" s="39"/>
      <c r="L43" s="39"/>
      <c r="M43" s="39"/>
      <c r="N43" s="39"/>
      <c r="O43" s="39"/>
      <c r="P43" s="39"/>
      <c r="Q43" s="39"/>
      <c r="R43" s="39"/>
      <c r="S43" s="2"/>
      <c r="T43" s="2"/>
    </row>
    <row r="44" spans="2:20" ht="12.75">
      <c r="B44" s="37" t="s">
        <v>23</v>
      </c>
      <c r="C44" s="4">
        <v>1053</v>
      </c>
      <c r="D44" s="4">
        <v>891</v>
      </c>
      <c r="E44" s="7">
        <f>(D44/C44)</f>
        <v>0.8461538461538461</v>
      </c>
      <c r="F44" s="41">
        <v>967</v>
      </c>
      <c r="G44" s="41">
        <v>912</v>
      </c>
      <c r="H44" s="7">
        <f>(G44/F44)</f>
        <v>0.9431230610134437</v>
      </c>
      <c r="I44" s="34">
        <f>(C44-F44)</f>
        <v>86</v>
      </c>
      <c r="J44" s="7">
        <f>(I44/F44)</f>
        <v>0.0889348500517063</v>
      </c>
      <c r="K44" s="39"/>
      <c r="L44" s="39"/>
      <c r="M44" s="7">
        <f>(C44/C$15)</f>
        <v>0.034686079451874303</v>
      </c>
      <c r="N44" s="7">
        <f>(F44/F$15)</f>
        <v>0.03249655543233525</v>
      </c>
      <c r="O44" s="34">
        <f>(D44-G44)</f>
        <v>-21</v>
      </c>
      <c r="P44" s="7">
        <f>(O44/G44)</f>
        <v>-0.023026315789473683</v>
      </c>
      <c r="Q44" s="39"/>
      <c r="R44" s="39"/>
      <c r="S44" s="7">
        <f>(D44/D$15)</f>
        <v>0.0354528091675951</v>
      </c>
      <c r="T44" s="7">
        <f>(G44/G$15)</f>
        <v>0.03773741051847561</v>
      </c>
    </row>
    <row r="45" spans="2:20" ht="12.75">
      <c r="B45" s="37" t="s">
        <v>24</v>
      </c>
      <c r="C45" s="4">
        <v>79</v>
      </c>
      <c r="D45" s="4">
        <v>79</v>
      </c>
      <c r="E45" s="7">
        <f>(D45/C45)</f>
        <v>1</v>
      </c>
      <c r="F45" s="41">
        <v>86</v>
      </c>
      <c r="G45" s="41">
        <v>79</v>
      </c>
      <c r="H45" s="7">
        <f>(G45/F45)</f>
        <v>0.9186046511627907</v>
      </c>
      <c r="I45" s="34">
        <f>(C45-F45)</f>
        <v>-7</v>
      </c>
      <c r="J45" s="7">
        <f>(I45/F45)</f>
        <v>-0.08139534883720931</v>
      </c>
      <c r="K45" s="39">
        <v>23</v>
      </c>
      <c r="L45" s="39">
        <v>23</v>
      </c>
      <c r="M45" s="7">
        <f>(C45/C$15)</f>
        <v>0.0026022794650503987</v>
      </c>
      <c r="N45" s="7">
        <f>(F45/F$15)</f>
        <v>0.0028900762845716975</v>
      </c>
      <c r="O45" s="34">
        <f>(D45-G45)</f>
        <v>0</v>
      </c>
      <c r="P45" s="7">
        <f>(O45/G45)</f>
        <v>0</v>
      </c>
      <c r="Q45" s="39">
        <v>23</v>
      </c>
      <c r="R45" s="39">
        <v>22</v>
      </c>
      <c r="S45" s="7">
        <f>(D45/D$15)</f>
        <v>0.0031434028330415407</v>
      </c>
      <c r="T45" s="7">
        <f>(G45/G$15)</f>
        <v>0.0032689204286837424</v>
      </c>
    </row>
    <row r="46" spans="2:20" ht="12.75">
      <c r="B46" s="37" t="s">
        <v>25</v>
      </c>
      <c r="C46" s="4">
        <v>253</v>
      </c>
      <c r="D46" s="4">
        <v>253</v>
      </c>
      <c r="E46" s="7">
        <f>(D46/C46)</f>
        <v>1</v>
      </c>
      <c r="F46" s="41">
        <v>239</v>
      </c>
      <c r="G46" s="41">
        <v>239</v>
      </c>
      <c r="H46" s="7">
        <f>(G46/F46)</f>
        <v>1</v>
      </c>
      <c r="I46" s="34">
        <f>(C46-F46)</f>
        <v>14</v>
      </c>
      <c r="J46" s="7">
        <f>(I46/F46)</f>
        <v>0.058577405857740586</v>
      </c>
      <c r="K46" s="39">
        <v>20</v>
      </c>
      <c r="L46" s="39">
        <v>18</v>
      </c>
      <c r="M46" s="7">
        <f>(C46/C$15)</f>
        <v>0.008333882337439884</v>
      </c>
      <c r="N46" s="7">
        <f>(F46/F$15)</f>
        <v>0.008031723628053903</v>
      </c>
      <c r="O46" s="34">
        <f>(D46-G46)</f>
        <v>14</v>
      </c>
      <c r="P46" s="7">
        <f>(O46/G46)</f>
        <v>0.058577405857740586</v>
      </c>
      <c r="Q46" s="39">
        <v>19</v>
      </c>
      <c r="R46" s="39">
        <v>18</v>
      </c>
      <c r="S46" s="7">
        <f>(D46/D$15)</f>
        <v>0.010066847047588732</v>
      </c>
      <c r="T46" s="7">
        <f>(G46/G$15)</f>
        <v>0.00988951876525841</v>
      </c>
    </row>
    <row r="47" spans="2:20" ht="12.75">
      <c r="B47" s="37" t="s">
        <v>26</v>
      </c>
      <c r="C47" s="4">
        <v>721</v>
      </c>
      <c r="D47" s="4">
        <v>559</v>
      </c>
      <c r="E47" s="7">
        <f>(D47/C47)</f>
        <v>0.7753120665742025</v>
      </c>
      <c r="F47" s="41">
        <v>642</v>
      </c>
      <c r="G47" s="41">
        <v>594</v>
      </c>
      <c r="H47" s="7">
        <f>(G47/F47)</f>
        <v>0.9252336448598131</v>
      </c>
      <c r="I47" s="34">
        <f>(C47-F47)</f>
        <v>79</v>
      </c>
      <c r="J47" s="7">
        <f>(I47/F47)</f>
        <v>0.12305295950155763</v>
      </c>
      <c r="K47" s="39">
        <v>14</v>
      </c>
      <c r="L47" s="39">
        <v>14</v>
      </c>
      <c r="M47" s="7">
        <f>(C47/C$15)</f>
        <v>0.023749917649384018</v>
      </c>
      <c r="N47" s="7">
        <f>(F47/F$15)</f>
        <v>0.021574755519709648</v>
      </c>
      <c r="O47" s="34">
        <f>(D47-G47)</f>
        <v>-35</v>
      </c>
      <c r="P47" s="7">
        <f>(O47/G47)</f>
        <v>-0.058922558922558925</v>
      </c>
      <c r="Q47" s="39">
        <v>14</v>
      </c>
      <c r="R47" s="39">
        <v>13</v>
      </c>
      <c r="S47" s="7">
        <f>(D47/D$15)</f>
        <v>0.022242559286964825</v>
      </c>
      <c r="T47" s="7">
        <f>(G47/G$15)</f>
        <v>0.024578971324533454</v>
      </c>
    </row>
    <row r="48" spans="2:20" ht="12.75">
      <c r="B48" s="37"/>
      <c r="C48" s="2"/>
      <c r="D48" s="2"/>
      <c r="E48" s="4"/>
      <c r="F48" s="41"/>
      <c r="G48" s="41"/>
      <c r="H48" s="4"/>
      <c r="I48" s="2"/>
      <c r="J48" s="2"/>
      <c r="K48" s="39"/>
      <c r="L48" s="39"/>
      <c r="M48" s="39"/>
      <c r="N48" s="39"/>
      <c r="O48" s="39"/>
      <c r="P48" s="39"/>
      <c r="Q48" s="39"/>
      <c r="R48" s="39"/>
      <c r="S48" s="2"/>
      <c r="T48" s="2"/>
    </row>
    <row r="49" spans="2:20" ht="12.75">
      <c r="B49" s="37" t="s">
        <v>27</v>
      </c>
      <c r="C49" s="4">
        <v>2014</v>
      </c>
      <c r="D49" s="4">
        <v>1929</v>
      </c>
      <c r="E49" s="7">
        <f aca="true" t="shared" si="10" ref="E49:E54">(D49/C49)</f>
        <v>0.9577954319761668</v>
      </c>
      <c r="F49" s="41">
        <v>1778</v>
      </c>
      <c r="G49" s="41">
        <v>1687</v>
      </c>
      <c r="H49" s="7">
        <f aca="true" t="shared" si="11" ref="H49:H54">(G49/F49)</f>
        <v>0.9488188976377953</v>
      </c>
      <c r="I49" s="34">
        <f aca="true" t="shared" si="12" ref="I49:I54">(C49-F49)</f>
        <v>236</v>
      </c>
      <c r="J49" s="7">
        <f aca="true" t="shared" si="13" ref="J49:J54">(I49/F49)</f>
        <v>0.1327334083239595</v>
      </c>
      <c r="K49" s="39"/>
      <c r="L49" s="39"/>
      <c r="M49" s="7">
        <f aca="true" t="shared" si="14" ref="M49:M54">(C49/C$15)</f>
        <v>0.06634165623558864</v>
      </c>
      <c r="N49" s="7">
        <f aca="true" t="shared" si="15" ref="N49:N54">(F49/F$15)</f>
        <v>0.05975064690661021</v>
      </c>
      <c r="O49" s="34">
        <f aca="true" t="shared" si="16" ref="O49:O54">(D49-G49)</f>
        <v>242</v>
      </c>
      <c r="P49" s="7">
        <f aca="true" t="shared" si="17" ref="P49:P54">(O49/G49)</f>
        <v>0.14344991108476585</v>
      </c>
      <c r="Q49" s="39"/>
      <c r="R49" s="39"/>
      <c r="S49" s="7">
        <f aca="true" t="shared" si="18" ref="S49:S54">(D49/D$15)</f>
        <v>0.0767547349992042</v>
      </c>
      <c r="T49" s="7">
        <f aca="true" t="shared" si="19" ref="T49:T54">(G49/G$15)</f>
        <v>0.06980593371125915</v>
      </c>
    </row>
    <row r="50" spans="2:20" ht="12.75">
      <c r="B50" s="37" t="s">
        <v>28</v>
      </c>
      <c r="C50" s="4">
        <v>154</v>
      </c>
      <c r="D50" s="4">
        <v>154</v>
      </c>
      <c r="E50" s="7">
        <f t="shared" si="10"/>
        <v>1</v>
      </c>
      <c r="F50" s="41">
        <v>199</v>
      </c>
      <c r="G50" s="41">
        <v>181</v>
      </c>
      <c r="H50" s="7">
        <f t="shared" si="11"/>
        <v>0.9095477386934674</v>
      </c>
      <c r="I50" s="34">
        <f t="shared" si="12"/>
        <v>-45</v>
      </c>
      <c r="J50" s="7">
        <f t="shared" si="13"/>
        <v>-0.22613065326633167</v>
      </c>
      <c r="K50" s="39">
        <v>21</v>
      </c>
      <c r="L50" s="39">
        <v>19</v>
      </c>
      <c r="M50" s="7">
        <f t="shared" si="14"/>
        <v>0.005072797944528625</v>
      </c>
      <c r="N50" s="7">
        <f t="shared" si="15"/>
        <v>0.006687502100346137</v>
      </c>
      <c r="O50" s="34">
        <f t="shared" si="16"/>
        <v>-27</v>
      </c>
      <c r="P50" s="7">
        <f t="shared" si="17"/>
        <v>-0.14917127071823205</v>
      </c>
      <c r="Q50" s="39">
        <v>21</v>
      </c>
      <c r="R50" s="39">
        <v>19</v>
      </c>
      <c r="S50" s="7">
        <f t="shared" si="18"/>
        <v>0.006127646028967054</v>
      </c>
      <c r="T50" s="7">
        <f t="shared" si="19"/>
        <v>0.007489551868250093</v>
      </c>
    </row>
    <row r="51" spans="2:20" ht="12.75">
      <c r="B51" s="37" t="s">
        <v>29</v>
      </c>
      <c r="C51" s="4">
        <v>768</v>
      </c>
      <c r="D51" s="4">
        <v>683</v>
      </c>
      <c r="E51" s="7">
        <f t="shared" si="10"/>
        <v>0.8893229166666666</v>
      </c>
      <c r="F51" s="41">
        <v>750</v>
      </c>
      <c r="G51" s="41">
        <v>697</v>
      </c>
      <c r="H51" s="7">
        <f t="shared" si="11"/>
        <v>0.9293333333333333</v>
      </c>
      <c r="I51" s="34">
        <f t="shared" si="12"/>
        <v>18</v>
      </c>
      <c r="J51" s="7">
        <f t="shared" si="13"/>
        <v>0.024</v>
      </c>
      <c r="K51" s="39">
        <v>13</v>
      </c>
      <c r="L51" s="42">
        <v>11</v>
      </c>
      <c r="M51" s="7">
        <f t="shared" si="14"/>
        <v>0.02529810922985704</v>
      </c>
      <c r="N51" s="7">
        <f t="shared" si="15"/>
        <v>0.025204153644520617</v>
      </c>
      <c r="O51" s="34">
        <f t="shared" si="16"/>
        <v>-14</v>
      </c>
      <c r="P51" s="7">
        <f t="shared" si="17"/>
        <v>-0.020086083213773313</v>
      </c>
      <c r="Q51" s="39">
        <v>12</v>
      </c>
      <c r="R51" s="42">
        <v>12</v>
      </c>
      <c r="S51" s="7">
        <f t="shared" si="18"/>
        <v>0.027176508037561675</v>
      </c>
      <c r="T51" s="7">
        <f t="shared" si="19"/>
        <v>0.028840981503703397</v>
      </c>
    </row>
    <row r="52" spans="2:20" ht="12.75">
      <c r="B52" s="37" t="s">
        <v>30</v>
      </c>
      <c r="C52" s="4">
        <v>334</v>
      </c>
      <c r="D52" s="4">
        <v>334</v>
      </c>
      <c r="E52" s="7">
        <f t="shared" si="10"/>
        <v>1</v>
      </c>
      <c r="F52" s="41">
        <v>106</v>
      </c>
      <c r="G52" s="41">
        <v>106</v>
      </c>
      <c r="H52" s="7">
        <f t="shared" si="11"/>
        <v>1</v>
      </c>
      <c r="I52" s="34">
        <f t="shared" si="12"/>
        <v>228</v>
      </c>
      <c r="J52" s="7">
        <f t="shared" si="13"/>
        <v>2.150943396226415</v>
      </c>
      <c r="K52" s="39">
        <v>18</v>
      </c>
      <c r="L52" s="39">
        <v>21</v>
      </c>
      <c r="M52" s="7">
        <f t="shared" si="14"/>
        <v>0.01100204229527637</v>
      </c>
      <c r="N52" s="7">
        <f t="shared" si="15"/>
        <v>0.0035621870484255805</v>
      </c>
      <c r="O52" s="34">
        <f t="shared" si="16"/>
        <v>228</v>
      </c>
      <c r="P52" s="7">
        <f t="shared" si="17"/>
        <v>2.150943396226415</v>
      </c>
      <c r="Q52" s="39">
        <v>18</v>
      </c>
      <c r="R52" s="39">
        <v>20</v>
      </c>
      <c r="S52" s="7">
        <f t="shared" si="18"/>
        <v>0.013289829699188287</v>
      </c>
      <c r="T52" s="7">
        <f t="shared" si="19"/>
        <v>0.0043861463979807174</v>
      </c>
    </row>
    <row r="53" spans="2:20" ht="12.75">
      <c r="B53" s="37" t="s">
        <v>31</v>
      </c>
      <c r="C53" s="4">
        <v>419</v>
      </c>
      <c r="D53" s="4">
        <v>419</v>
      </c>
      <c r="E53" s="7">
        <f t="shared" si="10"/>
        <v>1</v>
      </c>
      <c r="F53" s="41">
        <v>433</v>
      </c>
      <c r="G53" s="41">
        <v>413</v>
      </c>
      <c r="H53" s="7">
        <f t="shared" si="11"/>
        <v>0.953810623556582</v>
      </c>
      <c r="I53" s="34">
        <f t="shared" si="12"/>
        <v>-14</v>
      </c>
      <c r="J53" s="7">
        <f t="shared" si="13"/>
        <v>-0.03233256351039261</v>
      </c>
      <c r="K53" s="39">
        <v>16</v>
      </c>
      <c r="L53" s="39">
        <v>16</v>
      </c>
      <c r="M53" s="7">
        <f t="shared" si="14"/>
        <v>0.013801963238685025</v>
      </c>
      <c r="N53" s="7">
        <f t="shared" si="15"/>
        <v>0.014551198037436569</v>
      </c>
      <c r="O53" s="34">
        <f t="shared" si="16"/>
        <v>6</v>
      </c>
      <c r="P53" s="7">
        <f t="shared" si="17"/>
        <v>0.014527845036319613</v>
      </c>
      <c r="Q53" s="39">
        <v>15</v>
      </c>
      <c r="R53" s="39">
        <v>15</v>
      </c>
      <c r="S53" s="7">
        <f t="shared" si="18"/>
        <v>0.016671971987903867</v>
      </c>
      <c r="T53" s="7">
        <f t="shared" si="19"/>
        <v>0.017089419456283363</v>
      </c>
    </row>
    <row r="54" spans="2:20" ht="12.75">
      <c r="B54" s="37" t="s">
        <v>32</v>
      </c>
      <c r="C54" s="4">
        <v>339</v>
      </c>
      <c r="D54" s="4">
        <v>339</v>
      </c>
      <c r="E54" s="7">
        <f t="shared" si="10"/>
        <v>1</v>
      </c>
      <c r="F54" s="41">
        <v>290</v>
      </c>
      <c r="G54" s="41">
        <v>290</v>
      </c>
      <c r="H54" s="7">
        <f t="shared" si="11"/>
        <v>1</v>
      </c>
      <c r="I54" s="34">
        <f t="shared" si="12"/>
        <v>49</v>
      </c>
      <c r="J54" s="7">
        <f t="shared" si="13"/>
        <v>0.16896551724137931</v>
      </c>
      <c r="K54" s="39">
        <v>17</v>
      </c>
      <c r="L54" s="42">
        <v>17</v>
      </c>
      <c r="M54" s="7">
        <f t="shared" si="14"/>
        <v>0.011166743527241584</v>
      </c>
      <c r="N54" s="7">
        <f t="shared" si="15"/>
        <v>0.009745606075881305</v>
      </c>
      <c r="O54" s="34">
        <f t="shared" si="16"/>
        <v>49</v>
      </c>
      <c r="P54" s="7">
        <f t="shared" si="17"/>
        <v>0.16896551724137931</v>
      </c>
      <c r="Q54" s="39">
        <v>17</v>
      </c>
      <c r="R54" s="42">
        <v>17</v>
      </c>
      <c r="S54" s="7">
        <f t="shared" si="18"/>
        <v>0.01348877924558332</v>
      </c>
      <c r="T54" s="7">
        <f t="shared" si="19"/>
        <v>0.011999834485041586</v>
      </c>
    </row>
    <row r="55" spans="2:20" ht="12.75">
      <c r="B55" s="37"/>
      <c r="C55" s="2"/>
      <c r="D55" s="2"/>
      <c r="E55" s="4"/>
      <c r="F55" s="41"/>
      <c r="G55" s="41"/>
      <c r="H55" s="4"/>
      <c r="I55" s="2"/>
      <c r="J55" s="2"/>
      <c r="K55" s="39"/>
      <c r="L55" s="39"/>
      <c r="M55" s="39"/>
      <c r="N55" s="39"/>
      <c r="O55" s="39"/>
      <c r="P55" s="39"/>
      <c r="Q55" s="39"/>
      <c r="R55" s="39"/>
      <c r="S55" s="2"/>
      <c r="T55" s="2"/>
    </row>
    <row r="56" spans="2:20" ht="12.75">
      <c r="B56" s="37" t="s">
        <v>33</v>
      </c>
      <c r="C56" s="4">
        <v>1426</v>
      </c>
      <c r="D56" s="4">
        <v>1134</v>
      </c>
      <c r="E56" s="7">
        <f>(D56/C56)</f>
        <v>0.7952314165497896</v>
      </c>
      <c r="F56" s="41">
        <v>1403</v>
      </c>
      <c r="G56" s="41">
        <v>1054</v>
      </c>
      <c r="H56" s="7">
        <f>(G56/F56)</f>
        <v>0.7512473271560941</v>
      </c>
      <c r="I56" s="34">
        <f>(C56-F56)</f>
        <v>23</v>
      </c>
      <c r="J56" s="7">
        <f>(I56/F56)</f>
        <v>0.01639344262295082</v>
      </c>
      <c r="K56" s="39"/>
      <c r="L56" s="39"/>
      <c r="M56" s="7">
        <f>(C56/C$15)</f>
        <v>0.046972791356479346</v>
      </c>
      <c r="N56" s="7">
        <f>(F56/F$15)</f>
        <v>0.0471485700843499</v>
      </c>
      <c r="O56" s="34">
        <f>(D56-G56)</f>
        <v>80</v>
      </c>
      <c r="P56" s="7">
        <f>(O56/G56)</f>
        <v>0.07590132827324478</v>
      </c>
      <c r="Q56" s="39"/>
      <c r="R56" s="39"/>
      <c r="S56" s="7">
        <f>(D56/D$15)</f>
        <v>0.04512175712239376</v>
      </c>
      <c r="T56" s="7">
        <f>(G56/G$15)</f>
        <v>0.043613191542185625</v>
      </c>
    </row>
    <row r="57" spans="2:20" ht="12.75">
      <c r="B57" s="37" t="s">
        <v>34</v>
      </c>
      <c r="C57" s="4">
        <v>109</v>
      </c>
      <c r="D57" s="4">
        <v>109</v>
      </c>
      <c r="E57" s="7">
        <f>(D57/C57)</f>
        <v>1</v>
      </c>
      <c r="F57" s="41">
        <v>94</v>
      </c>
      <c r="G57" s="41">
        <v>94</v>
      </c>
      <c r="H57" s="7">
        <f>(G57/F57)</f>
        <v>1</v>
      </c>
      <c r="I57" s="34">
        <f>(C57-F57)</f>
        <v>15</v>
      </c>
      <c r="J57" s="7">
        <f>(I57/F57)</f>
        <v>0.1595744680851064</v>
      </c>
      <c r="K57" s="39">
        <v>22</v>
      </c>
      <c r="L57" s="39">
        <v>22</v>
      </c>
      <c r="M57" s="7">
        <f>(C57/C$15)</f>
        <v>0.003590486856841689</v>
      </c>
      <c r="N57" s="7">
        <f>(F57/F$15)</f>
        <v>0.0031589205901132508</v>
      </c>
      <c r="O57" s="34">
        <f>(D57-G57)</f>
        <v>15</v>
      </c>
      <c r="P57" s="7">
        <f>(O57/G57)</f>
        <v>0.1595744680851064</v>
      </c>
      <c r="Q57" s="39">
        <v>22</v>
      </c>
      <c r="R57" s="39">
        <v>21</v>
      </c>
      <c r="S57" s="7">
        <f>(D57/D$15)</f>
        <v>0.004337100111411746</v>
      </c>
      <c r="T57" s="7">
        <f>(G57/G$15)</f>
        <v>0.0038896015227376174</v>
      </c>
    </row>
    <row r="58" spans="2:20" ht="12.75">
      <c r="B58" s="37" t="s">
        <v>35</v>
      </c>
      <c r="C58" s="4">
        <v>27</v>
      </c>
      <c r="D58" s="4">
        <v>27</v>
      </c>
      <c r="E58" s="7">
        <f>(D58/C58)</f>
        <v>1</v>
      </c>
      <c r="F58" s="41">
        <v>66</v>
      </c>
      <c r="G58" s="41">
        <v>66</v>
      </c>
      <c r="H58" s="7">
        <f>(G58/F58)</f>
        <v>1</v>
      </c>
      <c r="I58" s="34">
        <f>(C58-F58)</f>
        <v>-39</v>
      </c>
      <c r="J58" s="7">
        <f>(I58/F58)</f>
        <v>-0.5909090909090909</v>
      </c>
      <c r="K58" s="39">
        <v>24</v>
      </c>
      <c r="L58" s="39">
        <v>24</v>
      </c>
      <c r="M58" s="7">
        <f>(C58/C$15)</f>
        <v>0.0008893866526121615</v>
      </c>
      <c r="N58" s="7">
        <f>(F58/F$15)</f>
        <v>0.0022179655207178145</v>
      </c>
      <c r="O58" s="34">
        <f>(D58-G58)</f>
        <v>-39</v>
      </c>
      <c r="P58" s="7">
        <f>(O58/G58)</f>
        <v>-0.5909090909090909</v>
      </c>
      <c r="Q58" s="39">
        <v>24</v>
      </c>
      <c r="R58" s="39">
        <v>23</v>
      </c>
      <c r="S58" s="7">
        <f>(D58/D$15)</f>
        <v>0.0010743275505331847</v>
      </c>
      <c r="T58" s="7">
        <f>(G58/G$15)</f>
        <v>0.0027309968138370506</v>
      </c>
    </row>
    <row r="59" spans="2:20" ht="12.75">
      <c r="B59" s="37" t="s">
        <v>36</v>
      </c>
      <c r="C59" s="4">
        <v>480</v>
      </c>
      <c r="D59" s="4">
        <v>371</v>
      </c>
      <c r="E59" s="7">
        <f>(D59/C59)</f>
        <v>0.7729166666666667</v>
      </c>
      <c r="F59" s="41">
        <v>523</v>
      </c>
      <c r="G59" s="41">
        <v>389</v>
      </c>
      <c r="H59" s="7">
        <f>(G59/F59)</f>
        <v>0.7437858508604207</v>
      </c>
      <c r="I59" s="34">
        <f>(C59-F59)</f>
        <v>-43</v>
      </c>
      <c r="J59" s="7">
        <f>(I59/F59)</f>
        <v>-0.08221797323135756</v>
      </c>
      <c r="K59" s="39">
        <v>15</v>
      </c>
      <c r="L59" s="39">
        <v>15</v>
      </c>
      <c r="M59" s="7">
        <f>(C59/C$15)</f>
        <v>0.01581131826866065</v>
      </c>
      <c r="N59" s="7">
        <f>(F59/F$15)</f>
        <v>0.017575696474779044</v>
      </c>
      <c r="O59" s="34">
        <f>(D59-G59)</f>
        <v>-18</v>
      </c>
      <c r="P59" s="7">
        <f>(O59/G59)</f>
        <v>-0.04627249357326478</v>
      </c>
      <c r="Q59" s="39">
        <v>16</v>
      </c>
      <c r="R59" s="39">
        <v>16</v>
      </c>
      <c r="S59" s="7">
        <f>(D59/D$15)</f>
        <v>0.014762056342511539</v>
      </c>
      <c r="T59" s="7">
        <f>(G59/G$15)</f>
        <v>0.01609632970579716</v>
      </c>
    </row>
    <row r="60" spans="2:20" ht="12.75">
      <c r="B60" s="37" t="s">
        <v>37</v>
      </c>
      <c r="C60" s="4">
        <v>810</v>
      </c>
      <c r="D60" s="4">
        <v>627</v>
      </c>
      <c r="E60" s="7">
        <f>(D60/C60)</f>
        <v>0.774074074074074</v>
      </c>
      <c r="F60" s="41">
        <v>720</v>
      </c>
      <c r="G60" s="41">
        <v>505</v>
      </c>
      <c r="H60" s="7">
        <f>(G60/F60)</f>
        <v>0.7013888888888888</v>
      </c>
      <c r="I60" s="34">
        <f>(C60-F60)</f>
        <v>90</v>
      </c>
      <c r="J60" s="7">
        <f>(I60/F60)</f>
        <v>0.125</v>
      </c>
      <c r="K60" s="39">
        <v>12</v>
      </c>
      <c r="L60" s="39">
        <v>12</v>
      </c>
      <c r="M60" s="7">
        <f>(C60/C$15)</f>
        <v>0.026681599578364846</v>
      </c>
      <c r="N60" s="7">
        <f>(F60/F$15)</f>
        <v>0.02419598749873979</v>
      </c>
      <c r="O60" s="34">
        <f>(D60-G60)</f>
        <v>122</v>
      </c>
      <c r="P60" s="7">
        <f>(O60/G60)</f>
        <v>0.24158415841584158</v>
      </c>
      <c r="Q60" s="39">
        <v>13</v>
      </c>
      <c r="R60" s="39">
        <v>14</v>
      </c>
      <c r="S60" s="7">
        <f>(D60/D$15)</f>
        <v>0.024948273117937292</v>
      </c>
      <c r="T60" s="7">
        <f>(G60/G$15)</f>
        <v>0.020896263499813796</v>
      </c>
    </row>
    <row r="61" spans="2:20" ht="12.75">
      <c r="B61" s="4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ht="12.75">
      <c r="B62" s="11" t="s">
        <v>38</v>
      </c>
    </row>
    <row r="63" ht="12.75">
      <c r="B63" s="11" t="s">
        <v>39</v>
      </c>
    </row>
    <row r="64" ht="12.75">
      <c r="B64" s="13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2005-04-18T13:32:10Z</dcterms:created>
  <dcterms:modified xsi:type="dcterms:W3CDTF">2005-04-19T20:18:28Z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