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ble 1c" sheetId="1" r:id="rId1"/>
  </sheets>
  <definedNames/>
  <calcPr fullCalcOnLoad="1"/>
</workbook>
</file>

<file path=xl/sharedStrings.xml><?xml version="1.0" encoding="utf-8"?>
<sst xmlns="http://schemas.openxmlformats.org/spreadsheetml/2006/main" count="73" uniqueCount="56">
  <si>
    <t>ALLEGANY</t>
  </si>
  <si>
    <t xml:space="preserve">ANNE ARUNDEL </t>
  </si>
  <si>
    <t>BALTIMORE COUNTY</t>
  </si>
  <si>
    <t>CALVERT</t>
  </si>
  <si>
    <t xml:space="preserve">CAROLINE 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</si>
  <si>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</si>
  <si>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</si>
  <si>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</si>
  <si>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</si>
  <si>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</si>
  <si>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</si>
  <si>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</si>
  <si>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</si>
  <si>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</si>
  <si>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</si>
  <si>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</si>
  <si>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</si>
  <si>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</si>
  <si>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</si>
  <si>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</si>
  <si>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</si>
  <si>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</si>
  <si>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</si>
  <si>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TOTAL NEW HOUSING AUTHORIZED</t>
  </si>
  <si>
    <t>SINGLE FAMILY UNITS</t>
  </si>
  <si>
    <t>MULTI FAMILY BUILDINGS</t>
  </si>
  <si>
    <t xml:space="preserve">            ALL BUILDINGS</t>
  </si>
  <si>
    <t>2 UNIT BUILDINGS</t>
  </si>
  <si>
    <t>3-4 UNIT BUILDINGS</t>
  </si>
  <si>
    <t xml:space="preserve">5+ UNIT BUILDINGS </t>
  </si>
  <si>
    <t xml:space="preserve">Percent </t>
  </si>
  <si>
    <t>Unit</t>
  </si>
  <si>
    <t>Buildings</t>
  </si>
  <si>
    <t>of State</t>
  </si>
  <si>
    <t>Rank</t>
  </si>
  <si>
    <t>MARYLAND</t>
  </si>
  <si>
    <t>Prepared by MD Department of Planning, Data and Product Development.</t>
  </si>
  <si>
    <t>Source:  U. S. Department of Commerce, Bureau of the Census.</t>
  </si>
  <si>
    <t>BALTIMORE CITY</t>
  </si>
  <si>
    <t>OLD SUBURBAN COUNTIES</t>
  </si>
  <si>
    <t>NEW SUBURBAN COUNTIES</t>
  </si>
  <si>
    <t>BALANCE OF STATE</t>
  </si>
  <si>
    <t>METROPOLITAN COUNTIES</t>
  </si>
  <si>
    <t>NON METROPOLITAN COUNTIES</t>
  </si>
  <si>
    <t xml:space="preserve">of Region </t>
  </si>
  <si>
    <t>Table 1C.  NEW HOUSING  AND CONSTRUCTION VALUE AUTHORIZED IN MARYLAND:  2000</t>
  </si>
  <si>
    <t>BALTIMORE REGION</t>
  </si>
  <si>
    <t>SUBURBAN MARYLAND</t>
  </si>
  <si>
    <t>SOUTHERN MARYLAND</t>
  </si>
  <si>
    <t>WESTERN MARYLAND</t>
  </si>
  <si>
    <t>UPPER EASTERN SHORE</t>
  </si>
  <si>
    <t>LOWER EASTERN SHORE</t>
  </si>
  <si>
    <t>Area Name (State, Planning Regions)</t>
  </si>
  <si>
    <t>Metropolitan area definitions as of 2004</t>
  </si>
  <si>
    <t>Units</t>
  </si>
  <si>
    <t>Value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</si>
</sst>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41" fontId="0" fillId="0" borderId="0" xfId="0" applyNumberFormat="1" applyAlignment="1">
      <alignment/>
    </xf>
    <xf numFmtId="42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42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42" fontId="0" fillId="0" borderId="0" xfId="0" applyNumberFormat="1" applyFont="1" applyBorder="1" applyAlignment="1">
      <alignment/>
    </xf>
    <xf numFmtId="42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3" fontId="0" fillId="0" borderId="2" xfId="17" applyFont="1" applyBorder="1" applyAlignment="1">
      <alignment horizontal="centerContinuous"/>
      <protection/>
    </xf>
    <xf numFmtId="0" fontId="0" fillId="0" borderId="3" xfId="0" applyBorder="1" applyAlignment="1">
      <alignment horizontal="centerContinuous"/>
    </xf>
    <xf numFmtId="42" fontId="0" fillId="0" borderId="3" xfId="0" applyNumberFormat="1" applyBorder="1" applyAlignment="1">
      <alignment horizontal="centerContinuous"/>
    </xf>
    <xf numFmtId="3" fontId="0" fillId="0" borderId="3" xfId="0" applyNumberFormat="1" applyBorder="1" applyAlignment="1">
      <alignment horizontal="centerContinuous"/>
    </xf>
    <xf numFmtId="41" fontId="0" fillId="0" borderId="4" xfId="0" applyNumberFormat="1" applyBorder="1" applyAlignment="1">
      <alignment horizontal="centerContinuous"/>
    </xf>
    <xf numFmtId="3" fontId="0" fillId="0" borderId="5" xfId="0" applyNumberFormat="1" applyBorder="1" applyAlignment="1">
      <alignment horizontal="center"/>
    </xf>
    <xf numFmtId="3" fontId="0" fillId="0" borderId="6" xfId="17" applyNumberFormat="1" applyFont="1" applyBorder="1" applyAlignment="1">
      <alignment horizontal="centerContinuous"/>
      <protection/>
    </xf>
    <xf numFmtId="3" fontId="0" fillId="0" borderId="4" xfId="17" applyBorder="1" applyAlignment="1">
      <alignment horizontal="centerContinuous"/>
      <protection/>
    </xf>
    <xf numFmtId="42" fontId="0" fillId="0" borderId="7" xfId="17" applyNumberFormat="1" applyBorder="1" applyAlignment="1">
      <alignment horizontal="centerContinuous"/>
      <protection/>
    </xf>
    <xf numFmtId="3" fontId="0" fillId="0" borderId="6" xfId="17" applyFont="1" applyBorder="1" applyAlignment="1">
      <alignment horizontal="centerContinuous"/>
      <protection/>
    </xf>
    <xf numFmtId="42" fontId="0" fillId="0" borderId="4" xfId="17" applyNumberFormat="1" applyBorder="1" applyAlignment="1">
      <alignment horizontal="centerContinuous"/>
      <protection/>
    </xf>
    <xf numFmtId="0" fontId="0" fillId="0" borderId="4" xfId="0" applyBorder="1" applyAlignment="1">
      <alignment horizontal="centerContinuous"/>
    </xf>
    <xf numFmtId="0" fontId="0" fillId="0" borderId="8" xfId="0" applyBorder="1" applyAlignment="1">
      <alignment/>
    </xf>
    <xf numFmtId="41" fontId="0" fillId="0" borderId="9" xfId="0" applyNumberFormat="1" applyBorder="1" applyAlignment="1">
      <alignment/>
    </xf>
    <xf numFmtId="0" fontId="0" fillId="0" borderId="0" xfId="0" applyBorder="1" applyAlignment="1">
      <alignment horizontal="centerContinuous"/>
    </xf>
    <xf numFmtId="42" fontId="0" fillId="0" borderId="0" xfId="0" applyNumberFormat="1" applyBorder="1" applyAlignment="1">
      <alignment horizontal="centerContinuous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0" xfId="17" applyBorder="1" applyAlignment="1">
      <alignment horizontal="centerContinuous"/>
      <protection/>
    </xf>
    <xf numFmtId="42" fontId="0" fillId="0" borderId="11" xfId="17" applyNumberFormat="1" applyBorder="1" applyAlignment="1">
      <alignment horizontal="centerContinuous"/>
      <protection/>
    </xf>
    <xf numFmtId="41" fontId="0" fillId="0" borderId="12" xfId="0" applyNumberFormat="1" applyBorder="1" applyAlignment="1">
      <alignment/>
    </xf>
    <xf numFmtId="42" fontId="0" fillId="0" borderId="12" xfId="0" applyNumberFormat="1" applyBorder="1" applyAlignment="1">
      <alignment/>
    </xf>
    <xf numFmtId="41" fontId="0" fillId="0" borderId="0" xfId="0" applyNumberFormat="1" applyBorder="1" applyAlignment="1">
      <alignment/>
    </xf>
    <xf numFmtId="42" fontId="0" fillId="0" borderId="11" xfId="0" applyNumberFormat="1" applyBorder="1" applyAlignment="1">
      <alignment/>
    </xf>
    <xf numFmtId="0" fontId="0" fillId="0" borderId="6" xfId="0" applyBorder="1" applyAlignment="1">
      <alignment/>
    </xf>
    <xf numFmtId="42" fontId="0" fillId="0" borderId="7" xfId="0" applyNumberFormat="1" applyBorder="1" applyAlignment="1">
      <alignment/>
    </xf>
    <xf numFmtId="3" fontId="0" fillId="0" borderId="6" xfId="17" applyNumberFormat="1" applyBorder="1" applyAlignment="1">
      <alignment horizontal="centerContinuous"/>
      <protection/>
    </xf>
    <xf numFmtId="3" fontId="0" fillId="0" borderId="4" xfId="0" applyNumberFormat="1" applyBorder="1" applyAlignment="1">
      <alignment horizontal="centerContinuous"/>
    </xf>
    <xf numFmtId="3" fontId="0" fillId="0" borderId="7" xfId="0" applyNumberFormat="1" applyBorder="1" applyAlignment="1">
      <alignment horizontal="center"/>
    </xf>
    <xf numFmtId="3" fontId="0" fillId="0" borderId="6" xfId="17" applyBorder="1">
      <alignment/>
      <protection/>
    </xf>
    <xf numFmtId="3" fontId="0" fillId="0" borderId="1" xfId="17" applyBorder="1">
      <alignment/>
      <protection/>
    </xf>
    <xf numFmtId="42" fontId="0" fillId="0" borderId="7" xfId="17" applyNumberFormat="1" applyBorder="1">
      <alignment/>
      <protection/>
    </xf>
    <xf numFmtId="41" fontId="0" fillId="0" borderId="0" xfId="0" applyNumberFormat="1" applyAlignment="1">
      <alignment horizontal="centerContinuous"/>
    </xf>
    <xf numFmtId="42" fontId="0" fillId="0" borderId="7" xfId="0" applyNumberFormat="1" applyBorder="1" applyAlignment="1">
      <alignment horizontal="centerContinuous"/>
    </xf>
    <xf numFmtId="3" fontId="0" fillId="0" borderId="4" xfId="17" applyFont="1" applyBorder="1" applyAlignment="1">
      <alignment horizontal="centerContinuous"/>
      <protection/>
    </xf>
    <xf numFmtId="42" fontId="0" fillId="0" borderId="4" xfId="0" applyNumberFormat="1" applyBorder="1" applyAlignment="1">
      <alignment horizontal="centerContinuous"/>
    </xf>
    <xf numFmtId="0" fontId="0" fillId="0" borderId="8" xfId="0" applyBorder="1" applyAlignment="1">
      <alignment horizontal="center"/>
    </xf>
    <xf numFmtId="3" fontId="0" fillId="0" borderId="9" xfId="17" applyFont="1" applyBorder="1" applyAlignment="1">
      <alignment horizontal="centerContinuous"/>
      <protection/>
    </xf>
    <xf numFmtId="3" fontId="0" fillId="0" borderId="8" xfId="17" applyBorder="1" applyAlignment="1">
      <alignment horizontal="centerContinuous"/>
      <protection/>
    </xf>
    <xf numFmtId="0" fontId="0" fillId="0" borderId="6" xfId="0" applyBorder="1" applyAlignment="1">
      <alignment horizontal="centerContinuous"/>
    </xf>
    <xf numFmtId="41" fontId="0" fillId="0" borderId="7" xfId="0" applyNumberFormat="1" applyBorder="1" applyAlignment="1">
      <alignment horizontal="centerContinuous"/>
    </xf>
    <xf numFmtId="3" fontId="0" fillId="0" borderId="1" xfId="0" applyNumberFormat="1" applyBorder="1" applyAlignment="1">
      <alignment horizontal="center"/>
    </xf>
    <xf numFmtId="3" fontId="0" fillId="0" borderId="9" xfId="17" applyBorder="1" applyAlignment="1">
      <alignment horizontal="centerContinuous"/>
      <protection/>
    </xf>
    <xf numFmtId="3" fontId="0" fillId="0" borderId="8" xfId="17" applyFont="1" applyBorder="1" applyAlignment="1">
      <alignment horizontal="center"/>
      <protection/>
    </xf>
    <xf numFmtId="3" fontId="0" fillId="0" borderId="1" xfId="17" applyFont="1" applyBorder="1" applyAlignment="1">
      <alignment horizontal="centerContinuous"/>
      <protection/>
    </xf>
    <xf numFmtId="3" fontId="0" fillId="0" borderId="1" xfId="17" applyBorder="1" applyAlignment="1">
      <alignment horizontal="centerContinuous"/>
      <protection/>
    </xf>
    <xf numFmtId="42" fontId="0" fillId="0" borderId="1" xfId="17" applyNumberFormat="1" applyBorder="1" applyAlignment="1">
      <alignment horizontal="centerContinuous"/>
      <protection/>
    </xf>
    <xf numFmtId="41" fontId="0" fillId="0" borderId="8" xfId="0" applyNumberFormat="1" applyBorder="1" applyAlignment="1">
      <alignment/>
    </xf>
    <xf numFmtId="3" fontId="0" fillId="0" borderId="0" xfId="17" applyFont="1" applyBorder="1" applyAlignment="1">
      <alignment horizontal="center"/>
      <protection/>
    </xf>
    <xf numFmtId="3" fontId="0" fillId="0" borderId="8" xfId="17" applyBorder="1" applyAlignment="1">
      <alignment horizontal="center"/>
      <protection/>
    </xf>
    <xf numFmtId="42" fontId="0" fillId="0" borderId="0" xfId="17" applyNumberFormat="1" applyBorder="1" applyAlignment="1">
      <alignment horizontal="center"/>
      <protection/>
    </xf>
    <xf numFmtId="10" fontId="0" fillId="0" borderId="1" xfId="0" applyNumberFormat="1" applyBorder="1" applyAlignment="1">
      <alignment horizontal="right"/>
    </xf>
    <xf numFmtId="3" fontId="0" fillId="0" borderId="1" xfId="17" applyNumberFormat="1" applyFont="1" applyBorder="1" applyAlignment="1">
      <alignment horizontal="center"/>
      <protection/>
    </xf>
    <xf numFmtId="3" fontId="0" fillId="0" borderId="8" xfId="0" applyNumberFormat="1" applyBorder="1" applyAlignment="1">
      <alignment horizontal="center"/>
    </xf>
    <xf numFmtId="3" fontId="0" fillId="0" borderId="9" xfId="17" applyBorder="1" applyAlignment="1">
      <alignment horizontal="center"/>
      <protection/>
    </xf>
    <xf numFmtId="42" fontId="0" fillId="0" borderId="11" xfId="17" applyNumberFormat="1" applyBorder="1" applyAlignment="1">
      <alignment horizontal="center"/>
      <protection/>
    </xf>
    <xf numFmtId="42" fontId="0" fillId="0" borderId="8" xfId="17" applyNumberFormat="1" applyBorder="1" applyAlignment="1">
      <alignment horizontal="center"/>
      <protection/>
    </xf>
    <xf numFmtId="41" fontId="0" fillId="0" borderId="13" xfId="0" applyNumberFormat="1" applyBorder="1" applyAlignment="1">
      <alignment/>
    </xf>
    <xf numFmtId="3" fontId="0" fillId="0" borderId="14" xfId="17" applyFont="1" applyBorder="1" applyAlignment="1">
      <alignment horizontal="center"/>
      <protection/>
    </xf>
    <xf numFmtId="3" fontId="0" fillId="0" borderId="13" xfId="17" applyBorder="1" applyAlignment="1">
      <alignment horizontal="center"/>
      <protection/>
    </xf>
    <xf numFmtId="42" fontId="0" fillId="0" borderId="12" xfId="17" applyNumberFormat="1" applyBorder="1" applyAlignment="1">
      <alignment horizontal="center"/>
      <protection/>
    </xf>
    <xf numFmtId="10" fontId="0" fillId="0" borderId="13" xfId="0" applyNumberFormat="1" applyBorder="1" applyAlignment="1">
      <alignment/>
    </xf>
    <xf numFmtId="3" fontId="0" fillId="0" borderId="13" xfId="17" applyNumberFormat="1" applyFont="1" applyBorder="1" applyAlignment="1">
      <alignment horizontal="center"/>
      <protection/>
    </xf>
    <xf numFmtId="3" fontId="0" fillId="0" borderId="13" xfId="0" applyNumberFormat="1" applyBorder="1" applyAlignment="1">
      <alignment horizontal="center"/>
    </xf>
    <xf numFmtId="3" fontId="0" fillId="0" borderId="14" xfId="17" applyBorder="1" applyAlignment="1">
      <alignment horizontal="center"/>
      <protection/>
    </xf>
    <xf numFmtId="3" fontId="0" fillId="0" borderId="13" xfId="17" applyFont="1" applyBorder="1" applyAlignment="1">
      <alignment horizontal="center"/>
      <protection/>
    </xf>
    <xf numFmtId="42" fontId="0" fillId="0" borderId="15" xfId="17" applyNumberFormat="1" applyBorder="1" applyAlignment="1">
      <alignment horizontal="center"/>
      <protection/>
    </xf>
    <xf numFmtId="42" fontId="0" fillId="0" borderId="13" xfId="17" applyNumberFormat="1" applyBorder="1" applyAlignment="1">
      <alignment horizontal="center"/>
      <protection/>
    </xf>
    <xf numFmtId="42" fontId="0" fillId="0" borderId="8" xfId="0" applyNumberFormat="1" applyBorder="1" applyAlignment="1">
      <alignment/>
    </xf>
    <xf numFmtId="10" fontId="0" fillId="0" borderId="8" xfId="0" applyNumberFormat="1" applyBorder="1" applyAlignment="1">
      <alignment/>
    </xf>
    <xf numFmtId="42" fontId="0" fillId="0" borderId="8" xfId="17" applyNumberFormat="1" applyFont="1" applyBorder="1" applyAlignment="1">
      <alignment horizontal="center"/>
      <protection/>
    </xf>
    <xf numFmtId="37" fontId="0" fillId="0" borderId="8" xfId="0" applyNumberFormat="1" applyBorder="1" applyAlignment="1">
      <alignment horizontal="center"/>
    </xf>
    <xf numFmtId="41" fontId="0" fillId="0" borderId="0" xfId="0" applyNumberFormat="1" applyFill="1" applyBorder="1" applyAlignment="1">
      <alignment/>
    </xf>
    <xf numFmtId="0" fontId="0" fillId="0" borderId="13" xfId="0" applyBorder="1" applyAlignment="1">
      <alignment/>
    </xf>
    <xf numFmtId="42" fontId="0" fillId="0" borderId="13" xfId="0" applyNumberFormat="1" applyBorder="1" applyAlignment="1">
      <alignment/>
    </xf>
    <xf numFmtId="3" fontId="0" fillId="0" borderId="9" xfId="17" applyFont="1" applyBorder="1" applyAlignment="1">
      <alignment horizontal="center"/>
      <protection/>
    </xf>
    <xf numFmtId="3" fontId="0" fillId="0" borderId="8" xfId="17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41" fontId="0" fillId="0" borderId="8" xfId="0" applyNumberFormat="1" applyBorder="1" applyAlignment="1">
      <alignment horizontal="right"/>
    </xf>
    <xf numFmtId="42" fontId="0" fillId="0" borderId="8" xfId="0" applyNumberFormat="1" applyBorder="1" applyAlignment="1">
      <alignment horizontal="right"/>
    </xf>
    <xf numFmtId="37" fontId="0" fillId="0" borderId="8" xfId="0" applyNumberFormat="1" applyBorder="1" applyAlignment="1">
      <alignment/>
    </xf>
    <xf numFmtId="3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V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4.421875" style="0" customWidth="1"/>
    <col min="3" max="4" width="8.7109375" style="0" customWidth="1"/>
    <col min="5" max="5" width="15.00390625" style="2" bestFit="1" customWidth="1"/>
    <col min="6" max="10" width="8.7109375" style="0" customWidth="1"/>
    <col min="11" max="11" width="15.00390625" style="2" customWidth="1"/>
    <col min="12" max="13" width="8.7109375" style="0" customWidth="1"/>
    <col min="14" max="14" width="13.421875" style="2" bestFit="1" customWidth="1"/>
    <col min="15" max="16" width="8.7109375" style="0" customWidth="1"/>
    <col min="17" max="17" width="12.28125" style="2" bestFit="1" customWidth="1"/>
    <col min="18" max="19" width="8.7109375" style="0" customWidth="1"/>
    <col min="20" max="20" width="11.28125" style="2" bestFit="1" customWidth="1"/>
    <col min="21" max="22" width="8.7109375" style="0" customWidth="1"/>
    <col min="23" max="23" width="13.421875" style="2" bestFit="1" customWidth="1"/>
    <col min="24" max="25" width="13.7109375" style="0" customWidth="1"/>
  </cols>
  <sheetData>
    <row r="1" spans="2:22" ht="12.75">
      <c r="B1" s="1"/>
      <c r="C1" s="1"/>
      <c r="D1" s="1"/>
      <c r="F1" s="1"/>
      <c r="G1" s="1"/>
      <c r="H1" s="3"/>
      <c r="I1" s="1"/>
      <c r="J1" s="1"/>
      <c r="L1" s="2"/>
      <c r="M1" s="2"/>
      <c r="O1" s="1"/>
      <c r="P1" s="1"/>
      <c r="R1" s="1"/>
      <c r="S1" s="1"/>
      <c r="U1" s="1"/>
      <c r="V1" s="1"/>
    </row>
    <row r="2" spans="2:22" ht="15">
      <c r="B2" s="4" t="s">
        <v>45</v>
      </c>
      <c r="C2" s="5"/>
      <c r="D2" s="5"/>
      <c r="E2" s="6"/>
      <c r="F2" s="6"/>
      <c r="G2" s="6"/>
      <c r="H2" s="7"/>
      <c r="I2" s="1"/>
      <c r="J2" s="1"/>
      <c r="L2" s="2"/>
      <c r="M2" s="2"/>
      <c r="O2" s="1"/>
      <c r="P2" s="1"/>
      <c r="R2" s="1"/>
      <c r="S2" s="1"/>
      <c r="U2" s="1"/>
      <c r="V2" s="1"/>
    </row>
    <row r="3" spans="2:22" ht="12.75">
      <c r="B3" s="8"/>
      <c r="C3" s="8"/>
      <c r="D3" s="8"/>
      <c r="E3" s="9"/>
      <c r="F3" s="10"/>
      <c r="G3" s="10"/>
      <c r="H3" s="11"/>
      <c r="I3" s="1"/>
      <c r="J3" s="1"/>
      <c r="L3" s="2"/>
      <c r="M3" s="2"/>
      <c r="O3" s="1"/>
      <c r="P3" s="1"/>
      <c r="R3" s="1"/>
      <c r="S3" s="1"/>
      <c r="U3" s="1"/>
      <c r="V3" s="1"/>
    </row>
    <row r="4" spans="2:23" ht="12.75">
      <c r="B4" s="12"/>
      <c r="C4" s="13" t="s">
        <v>23</v>
      </c>
      <c r="D4" s="14"/>
      <c r="E4" s="15"/>
      <c r="F4" s="16"/>
      <c r="G4" s="17"/>
      <c r="H4" s="18"/>
      <c r="I4" s="19" t="s">
        <v>24</v>
      </c>
      <c r="J4" s="20"/>
      <c r="K4" s="21"/>
      <c r="L4" s="22" t="s">
        <v>25</v>
      </c>
      <c r="M4" s="20"/>
      <c r="N4" s="23"/>
      <c r="O4" s="20"/>
      <c r="P4" s="20"/>
      <c r="Q4" s="23"/>
      <c r="R4" s="20"/>
      <c r="S4" s="20"/>
      <c r="T4" s="23"/>
      <c r="U4" s="24"/>
      <c r="V4" s="20"/>
      <c r="W4" s="21"/>
    </row>
    <row r="5" spans="2:23" ht="12.75">
      <c r="B5" s="25"/>
      <c r="C5" s="26"/>
      <c r="D5" s="27"/>
      <c r="E5" s="28"/>
      <c r="F5" s="29"/>
      <c r="G5" s="29"/>
      <c r="H5" s="30"/>
      <c r="I5" s="1"/>
      <c r="J5" s="31"/>
      <c r="K5" s="32"/>
      <c r="L5" s="1"/>
      <c r="M5" s="33"/>
      <c r="O5" s="1"/>
      <c r="P5" s="1"/>
      <c r="R5" s="1"/>
      <c r="S5" s="1"/>
      <c r="T5" s="34"/>
      <c r="U5" s="35"/>
      <c r="V5" s="35"/>
      <c r="W5" s="36"/>
    </row>
    <row r="6" spans="2:23" ht="12.75">
      <c r="B6" s="25"/>
      <c r="C6" s="37"/>
      <c r="D6" s="12"/>
      <c r="E6" s="38"/>
      <c r="F6" s="39" t="s">
        <v>55</v>
      </c>
      <c r="G6" s="40"/>
      <c r="H6" s="41"/>
      <c r="I6" s="42"/>
      <c r="J6" s="43"/>
      <c r="K6" s="44"/>
      <c r="L6" s="22" t="s">
        <v>26</v>
      </c>
      <c r="M6" s="45"/>
      <c r="N6" s="46"/>
      <c r="O6" s="47" t="s">
        <v>27</v>
      </c>
      <c r="P6" s="20"/>
      <c r="Q6" s="23"/>
      <c r="R6" s="22" t="s">
        <v>28</v>
      </c>
      <c r="S6" s="20"/>
      <c r="T6" s="48"/>
      <c r="U6" s="22" t="s">
        <v>29</v>
      </c>
      <c r="V6" s="24"/>
      <c r="W6" s="21"/>
    </row>
    <row r="7" spans="2:23" ht="12.75">
      <c r="B7" s="49" t="s">
        <v>52</v>
      </c>
      <c r="C7" s="50"/>
      <c r="D7" s="51"/>
      <c r="E7" s="32"/>
      <c r="F7" s="52" t="s">
        <v>30</v>
      </c>
      <c r="G7" s="53"/>
      <c r="H7" s="54"/>
      <c r="I7" s="55"/>
      <c r="J7" s="56" t="s">
        <v>31</v>
      </c>
      <c r="K7" s="32"/>
      <c r="L7" s="57"/>
      <c r="M7" s="58"/>
      <c r="N7" s="59"/>
      <c r="O7" s="57"/>
      <c r="P7" s="58"/>
      <c r="Q7" s="59"/>
      <c r="R7" s="57"/>
      <c r="S7" s="58"/>
      <c r="T7" s="59"/>
      <c r="U7" s="22"/>
      <c r="V7" s="58"/>
      <c r="W7" s="21"/>
    </row>
    <row r="8" spans="2:23" ht="12.75">
      <c r="B8" s="60"/>
      <c r="C8" s="61" t="s">
        <v>32</v>
      </c>
      <c r="D8" s="62" t="s">
        <v>54</v>
      </c>
      <c r="E8" s="63" t="s">
        <v>55</v>
      </c>
      <c r="F8" s="64" t="s">
        <v>33</v>
      </c>
      <c r="G8" s="65" t="s">
        <v>44</v>
      </c>
      <c r="H8" s="66" t="s">
        <v>34</v>
      </c>
      <c r="I8" s="67" t="s">
        <v>54</v>
      </c>
      <c r="J8" s="56" t="s">
        <v>34</v>
      </c>
      <c r="K8" s="68" t="s">
        <v>55</v>
      </c>
      <c r="L8" s="83" t="s">
        <v>32</v>
      </c>
      <c r="M8" s="62" t="s">
        <v>54</v>
      </c>
      <c r="N8" s="69" t="s">
        <v>55</v>
      </c>
      <c r="O8" s="83" t="s">
        <v>32</v>
      </c>
      <c r="P8" s="62" t="s">
        <v>54</v>
      </c>
      <c r="Q8" s="69" t="s">
        <v>55</v>
      </c>
      <c r="R8" s="83" t="s">
        <v>32</v>
      </c>
      <c r="S8" s="69" t="s">
        <v>54</v>
      </c>
      <c r="T8" s="69" t="s">
        <v>55</v>
      </c>
      <c r="U8" s="83" t="s">
        <v>32</v>
      </c>
      <c r="V8" s="62" t="s">
        <v>54</v>
      </c>
      <c r="W8" s="69" t="s">
        <v>55</v>
      </c>
    </row>
    <row r="9" spans="2:23" ht="12.75">
      <c r="B9" s="70"/>
      <c r="C9" s="71"/>
      <c r="D9" s="72"/>
      <c r="E9" s="73"/>
      <c r="F9" s="74"/>
      <c r="G9" s="75"/>
      <c r="H9" s="76"/>
      <c r="I9" s="77"/>
      <c r="J9" s="78"/>
      <c r="K9" s="79"/>
      <c r="L9" s="78"/>
      <c r="M9" s="72"/>
      <c r="N9" s="80"/>
      <c r="O9" s="78"/>
      <c r="P9" s="72"/>
      <c r="Q9" s="80"/>
      <c r="R9" s="78"/>
      <c r="S9" s="72"/>
      <c r="T9" s="80"/>
      <c r="U9" s="78"/>
      <c r="V9" s="72"/>
      <c r="W9" s="80"/>
    </row>
    <row r="10" spans="2:23" ht="12.75">
      <c r="B10" s="60"/>
      <c r="C10" s="88"/>
      <c r="D10" s="62"/>
      <c r="E10" s="63"/>
      <c r="F10" s="82"/>
      <c r="G10" s="89"/>
      <c r="H10" s="66"/>
      <c r="I10" s="67"/>
      <c r="J10" s="56"/>
      <c r="K10" s="68"/>
      <c r="L10" s="56"/>
      <c r="M10" s="62"/>
      <c r="N10" s="69"/>
      <c r="O10" s="56"/>
      <c r="P10" s="62"/>
      <c r="Q10" s="69"/>
      <c r="R10" s="56"/>
      <c r="S10" s="62"/>
      <c r="T10" s="69"/>
      <c r="U10" s="56"/>
      <c r="V10" s="62"/>
      <c r="W10" s="69"/>
    </row>
    <row r="11" spans="1:74" s="90" customFormat="1" ht="12.75">
      <c r="A11"/>
      <c r="B11" s="60" t="s">
        <v>35</v>
      </c>
      <c r="C11" s="60">
        <v>25504</v>
      </c>
      <c r="D11" s="60">
        <v>30358</v>
      </c>
      <c r="E11" s="81">
        <v>3232126379</v>
      </c>
      <c r="F11" s="82">
        <f>(E11/E$11)</f>
        <v>1</v>
      </c>
      <c r="G11" s="60"/>
      <c r="H11" s="66"/>
      <c r="I11" s="60">
        <v>25132</v>
      </c>
      <c r="J11" s="25"/>
      <c r="K11" s="81">
        <v>2960679900</v>
      </c>
      <c r="L11" s="60">
        <v>372</v>
      </c>
      <c r="M11" s="60">
        <v>5226</v>
      </c>
      <c r="N11" s="81">
        <v>271446479</v>
      </c>
      <c r="O11" s="60">
        <v>140</v>
      </c>
      <c r="P11" s="60">
        <v>280</v>
      </c>
      <c r="Q11" s="81">
        <v>19991890</v>
      </c>
      <c r="R11" s="60">
        <v>17</v>
      </c>
      <c r="S11" s="60">
        <v>66</v>
      </c>
      <c r="T11" s="81">
        <v>3622863</v>
      </c>
      <c r="U11" s="60">
        <v>215</v>
      </c>
      <c r="V11" s="60">
        <v>4880</v>
      </c>
      <c r="W11" s="81">
        <v>247831726</v>
      </c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</row>
    <row r="12" spans="2:23" ht="12.75">
      <c r="B12" s="60"/>
      <c r="C12" s="60"/>
      <c r="D12" s="60"/>
      <c r="E12" s="81"/>
      <c r="F12" s="60"/>
      <c r="G12" s="60"/>
      <c r="H12" s="66"/>
      <c r="I12" s="60"/>
      <c r="J12" s="60"/>
      <c r="K12" s="81"/>
      <c r="L12" s="81"/>
      <c r="M12" s="81"/>
      <c r="N12" s="81"/>
      <c r="O12" s="60"/>
      <c r="P12" s="60"/>
      <c r="Q12" s="81"/>
      <c r="R12" s="60"/>
      <c r="S12" s="60"/>
      <c r="T12" s="81"/>
      <c r="U12" s="60"/>
      <c r="V12" s="60"/>
      <c r="W12" s="81"/>
    </row>
    <row r="13" spans="2:23" ht="12.75">
      <c r="B13" s="60" t="s">
        <v>39</v>
      </c>
      <c r="C13" s="91">
        <f>(C23+C24+C32+C33)</f>
        <v>10870</v>
      </c>
      <c r="D13" s="91">
        <f>(D23+D24+D32+D33)</f>
        <v>14191</v>
      </c>
      <c r="E13" s="92">
        <f>(E23+E24+E32+E33)</f>
        <v>1440413115</v>
      </c>
      <c r="F13" s="82">
        <f>(E13/E$11)</f>
        <v>0.4456549485065788</v>
      </c>
      <c r="G13" s="60"/>
      <c r="H13" s="66"/>
      <c r="I13" s="91">
        <f>(I23+I24+I32+I33)</f>
        <v>10648</v>
      </c>
      <c r="J13" s="60"/>
      <c r="K13" s="92">
        <f aca="true" t="shared" si="0" ref="K13:W13">(K23+K24+K32+K33)</f>
        <v>1258304921</v>
      </c>
      <c r="L13" s="91">
        <f t="shared" si="0"/>
        <v>222</v>
      </c>
      <c r="M13" s="91">
        <f t="shared" si="0"/>
        <v>3543</v>
      </c>
      <c r="N13" s="92">
        <f t="shared" si="0"/>
        <v>182108194</v>
      </c>
      <c r="O13" s="91">
        <f t="shared" si="0"/>
        <v>81</v>
      </c>
      <c r="P13" s="91">
        <f t="shared" si="0"/>
        <v>162</v>
      </c>
      <c r="Q13" s="92">
        <f t="shared" si="0"/>
        <v>11466459</v>
      </c>
      <c r="R13" s="91">
        <f t="shared" si="0"/>
        <v>8</v>
      </c>
      <c r="S13" s="91">
        <f t="shared" si="0"/>
        <v>31</v>
      </c>
      <c r="T13" s="92">
        <f t="shared" si="0"/>
        <v>1848568</v>
      </c>
      <c r="U13" s="91">
        <f t="shared" si="0"/>
        <v>133</v>
      </c>
      <c r="V13" s="91">
        <f t="shared" si="0"/>
        <v>3350</v>
      </c>
      <c r="W13" s="92">
        <f t="shared" si="0"/>
        <v>168793167</v>
      </c>
    </row>
    <row r="14" spans="2:23" ht="12.75">
      <c r="B14" s="60" t="s">
        <v>40</v>
      </c>
      <c r="C14" s="91">
        <f>(C25+C26+C27+C31+C36+C37+C38+C47+C49)</f>
        <v>11487</v>
      </c>
      <c r="D14" s="91">
        <f>(D25+D26+D27+D31+D36+D37+D38+D47+D49)</f>
        <v>12604</v>
      </c>
      <c r="E14" s="92">
        <f>(E25+E26+E27+E31+E36+E37+E38+E47+E49)</f>
        <v>1406701392</v>
      </c>
      <c r="F14" s="82">
        <f>(E14/E$11)</f>
        <v>0.43522474898869046</v>
      </c>
      <c r="G14" s="60"/>
      <c r="H14" s="66"/>
      <c r="I14" s="91">
        <f>(I25+I26+I27+I31+I36+I37+I38+I47+I49)</f>
        <v>11413</v>
      </c>
      <c r="J14" s="60"/>
      <c r="K14" s="92">
        <f aca="true" t="shared" si="1" ref="K14:W14">(K25+K26+K27+K31+K36+K37+K38+K47+K49)</f>
        <v>1343241948</v>
      </c>
      <c r="L14" s="91">
        <f t="shared" si="1"/>
        <v>72</v>
      </c>
      <c r="M14" s="91">
        <f t="shared" si="1"/>
        <v>1101</v>
      </c>
      <c r="N14" s="92">
        <f t="shared" si="1"/>
        <v>59359444</v>
      </c>
      <c r="O14" s="91">
        <f t="shared" si="1"/>
        <v>17</v>
      </c>
      <c r="P14" s="91">
        <f t="shared" si="1"/>
        <v>34</v>
      </c>
      <c r="Q14" s="92">
        <f t="shared" si="1"/>
        <v>2877188</v>
      </c>
      <c r="R14" s="91">
        <f t="shared" si="1"/>
        <v>1</v>
      </c>
      <c r="S14" s="91">
        <f t="shared" si="1"/>
        <v>4</v>
      </c>
      <c r="T14" s="92">
        <f t="shared" si="1"/>
        <v>180000</v>
      </c>
      <c r="U14" s="91">
        <f t="shared" si="1"/>
        <v>56</v>
      </c>
      <c r="V14" s="91">
        <f t="shared" si="1"/>
        <v>1153</v>
      </c>
      <c r="W14" s="92">
        <f t="shared" si="1"/>
        <v>60402256</v>
      </c>
    </row>
    <row r="15" spans="2:23" ht="12.75">
      <c r="B15" s="60" t="s">
        <v>38</v>
      </c>
      <c r="C15" s="91">
        <f>(C28)</f>
        <v>222</v>
      </c>
      <c r="D15" s="91">
        <f>(D28)</f>
        <v>257</v>
      </c>
      <c r="E15" s="92">
        <f>(E28)</f>
        <v>21224179</v>
      </c>
      <c r="F15" s="82">
        <f>(E15/E$11)</f>
        <v>0.006566630295739435</v>
      </c>
      <c r="G15" s="60"/>
      <c r="H15" s="66"/>
      <c r="I15" s="91">
        <f>(I28)</f>
        <v>219</v>
      </c>
      <c r="J15" s="60"/>
      <c r="K15" s="92">
        <f aca="true" t="shared" si="2" ref="K15:W15">(K28)</f>
        <v>18774179</v>
      </c>
      <c r="L15" s="91">
        <f t="shared" si="2"/>
        <v>3</v>
      </c>
      <c r="M15" s="91">
        <f t="shared" si="2"/>
        <v>38</v>
      </c>
      <c r="N15" s="92">
        <f t="shared" si="2"/>
        <v>2450000</v>
      </c>
      <c r="O15" s="91">
        <f t="shared" si="2"/>
        <v>0</v>
      </c>
      <c r="P15" s="91">
        <f t="shared" si="2"/>
        <v>0</v>
      </c>
      <c r="Q15" s="92">
        <f t="shared" si="2"/>
        <v>0</v>
      </c>
      <c r="R15" s="91">
        <f t="shared" si="2"/>
        <v>0</v>
      </c>
      <c r="S15" s="91">
        <f t="shared" si="2"/>
        <v>0</v>
      </c>
      <c r="T15" s="92">
        <f t="shared" si="2"/>
        <v>0</v>
      </c>
      <c r="U15" s="91">
        <f t="shared" si="2"/>
        <v>3</v>
      </c>
      <c r="V15" s="91">
        <f t="shared" si="2"/>
        <v>38</v>
      </c>
      <c r="W15" s="92">
        <f t="shared" si="2"/>
        <v>2450000</v>
      </c>
    </row>
    <row r="16" spans="2:23" ht="12.75">
      <c r="B16" s="60" t="s">
        <v>41</v>
      </c>
      <c r="C16" s="91">
        <f>(C41+C42+C43+C46+C48+C50+C53+C54+C55+C56)</f>
        <v>2925</v>
      </c>
      <c r="D16" s="91">
        <f>(D41+D42+D43+D46+D48+D50+D53+D54+D55+D56)</f>
        <v>3306</v>
      </c>
      <c r="E16" s="92">
        <f>(E41+E42+E43+E46+E48+E50+E53+E54+E55+E56)</f>
        <v>363787693</v>
      </c>
      <c r="F16" s="82">
        <f>(E16/E$11)</f>
        <v>0.1125536722089913</v>
      </c>
      <c r="G16" s="60"/>
      <c r="H16" s="66"/>
      <c r="I16" s="91">
        <f>(I41+I42+I43+I46+I48+I50+I53+I54+I55+I56)</f>
        <v>2852</v>
      </c>
      <c r="J16" s="60"/>
      <c r="K16" s="92">
        <f aca="true" t="shared" si="3" ref="K16:W16">(K41+K42+K43+K46+K48+K50+K53+K54+K55+K56)</f>
        <v>340358852</v>
      </c>
      <c r="L16" s="91">
        <f t="shared" si="3"/>
        <v>73</v>
      </c>
      <c r="M16" s="91">
        <f t="shared" si="3"/>
        <v>454</v>
      </c>
      <c r="N16" s="92">
        <f t="shared" si="3"/>
        <v>23428841</v>
      </c>
      <c r="O16" s="91">
        <f t="shared" si="3"/>
        <v>42</v>
      </c>
      <c r="P16" s="91">
        <f t="shared" si="3"/>
        <v>84</v>
      </c>
      <c r="Q16" s="92">
        <f t="shared" si="3"/>
        <v>5648243</v>
      </c>
      <c r="R16" s="91">
        <f t="shared" si="3"/>
        <v>8</v>
      </c>
      <c r="S16" s="91">
        <f t="shared" si="3"/>
        <v>31</v>
      </c>
      <c r="T16" s="92">
        <f t="shared" si="3"/>
        <v>1594295</v>
      </c>
      <c r="U16" s="91">
        <f t="shared" si="3"/>
        <v>23</v>
      </c>
      <c r="V16" s="91">
        <f t="shared" si="3"/>
        <v>339</v>
      </c>
      <c r="W16" s="92">
        <f t="shared" si="3"/>
        <v>16186303</v>
      </c>
    </row>
    <row r="17" spans="2:23" ht="12.75">
      <c r="B17" s="60"/>
      <c r="C17" s="60"/>
      <c r="D17" s="60"/>
      <c r="E17" s="81"/>
      <c r="F17" s="60"/>
      <c r="G17" s="60"/>
      <c r="H17" s="66"/>
      <c r="I17" s="60"/>
      <c r="J17" s="60"/>
      <c r="K17" s="81"/>
      <c r="L17" s="60"/>
      <c r="M17" s="60"/>
      <c r="N17" s="81"/>
      <c r="O17" s="60"/>
      <c r="P17" s="60"/>
      <c r="Q17" s="81"/>
      <c r="R17" s="60"/>
      <c r="S17" s="60"/>
      <c r="T17" s="81"/>
      <c r="U17" s="60"/>
      <c r="V17" s="60"/>
      <c r="W17" s="81"/>
    </row>
    <row r="18" spans="2:23" ht="12.75">
      <c r="B18" s="60" t="s">
        <v>42</v>
      </c>
      <c r="C18" s="60">
        <f>(C23+C24+C25+C26+C27+C28+C31+C32+C33+C36+C37+C41+C43+C47+C49+C54+C55)</f>
        <v>22614</v>
      </c>
      <c r="D18" s="60">
        <f>(D23+D24+D25+D26+D27+D28+D31+D32+D33+D36+D37+D41+D43+D47+D49+D54+D55)</f>
        <v>27196</v>
      </c>
      <c r="E18" s="81">
        <f>(E23+E24+E25+E26+E27+E28+E31+E32+E33+E36+E37+E41+E43+E47+E49+E54+E55)</f>
        <v>2879356018</v>
      </c>
      <c r="F18" s="82">
        <f>(E18/E$11)</f>
        <v>0.8908550224731172</v>
      </c>
      <c r="G18" s="60"/>
      <c r="H18" s="66"/>
      <c r="I18" s="60">
        <f>(I23+I24+I25+I26+I27+I28+I31+I32+I33+I36+I37+I41+I43+I47+I49+I54+I55)</f>
        <v>22273</v>
      </c>
      <c r="J18" s="60"/>
      <c r="K18" s="81">
        <f aca="true" t="shared" si="4" ref="K18:W18">(K23+K24+K25+K26+K27+K28+K31+K32+K33+K36+K37+K41+K43+K47+K49+K54+K55)</f>
        <v>2625790168</v>
      </c>
      <c r="L18" s="60">
        <f t="shared" si="4"/>
        <v>339</v>
      </c>
      <c r="M18" s="60">
        <f t="shared" si="4"/>
        <v>4833</v>
      </c>
      <c r="N18" s="81">
        <f t="shared" si="4"/>
        <v>249465850</v>
      </c>
      <c r="O18" s="60">
        <f t="shared" si="4"/>
        <v>127</v>
      </c>
      <c r="P18" s="60">
        <f t="shared" si="4"/>
        <v>254</v>
      </c>
      <c r="Q18" s="81">
        <f t="shared" si="4"/>
        <v>17363459</v>
      </c>
      <c r="R18" s="60">
        <f t="shared" si="4"/>
        <v>13</v>
      </c>
      <c r="S18" s="60">
        <f t="shared" si="4"/>
        <v>51</v>
      </c>
      <c r="T18" s="81">
        <f t="shared" si="4"/>
        <v>2438968</v>
      </c>
      <c r="U18" s="60">
        <f t="shared" si="4"/>
        <v>201</v>
      </c>
      <c r="V18" s="60">
        <f t="shared" si="4"/>
        <v>4618</v>
      </c>
      <c r="W18" s="81">
        <f t="shared" si="4"/>
        <v>233763423</v>
      </c>
    </row>
    <row r="19" spans="2:23" ht="12.75">
      <c r="B19" s="60" t="s">
        <v>43</v>
      </c>
      <c r="C19" s="60">
        <f>(C38+C42+C46+C48+C50+C53+C56)</f>
        <v>2890</v>
      </c>
      <c r="D19" s="60">
        <f>(D38+D42+D46+D48+D50+D53+D56)</f>
        <v>3162</v>
      </c>
      <c r="E19" s="81">
        <f>(E38+E42+E46+E48+E50+E53+E56)</f>
        <v>352770361</v>
      </c>
      <c r="F19" s="82">
        <f>(E19/E$11)</f>
        <v>0.10914497752688278</v>
      </c>
      <c r="G19" s="60"/>
      <c r="H19" s="66"/>
      <c r="I19" s="60">
        <f>(I38+I42+I46+I48+I50+I53+I56)</f>
        <v>2859</v>
      </c>
      <c r="J19" s="60"/>
      <c r="K19" s="81">
        <f aca="true" t="shared" si="5" ref="K19:W19">(K38+K42+K46+K48+K50+K53+K56)</f>
        <v>334889732</v>
      </c>
      <c r="L19" s="60">
        <f t="shared" si="5"/>
        <v>31</v>
      </c>
      <c r="M19" s="60">
        <f t="shared" si="5"/>
        <v>303</v>
      </c>
      <c r="N19" s="81">
        <f t="shared" si="5"/>
        <v>17880629</v>
      </c>
      <c r="O19" s="60">
        <f t="shared" si="5"/>
        <v>13</v>
      </c>
      <c r="P19" s="60">
        <f t="shared" si="5"/>
        <v>26</v>
      </c>
      <c r="Q19" s="81">
        <f t="shared" si="5"/>
        <v>2628431</v>
      </c>
      <c r="R19" s="60">
        <f t="shared" si="5"/>
        <v>4</v>
      </c>
      <c r="S19" s="60">
        <f t="shared" si="5"/>
        <v>15</v>
      </c>
      <c r="T19" s="81">
        <f t="shared" si="5"/>
        <v>1183895</v>
      </c>
      <c r="U19" s="60">
        <f t="shared" si="5"/>
        <v>14</v>
      </c>
      <c r="V19" s="60">
        <f t="shared" si="5"/>
        <v>262</v>
      </c>
      <c r="W19" s="81">
        <f t="shared" si="5"/>
        <v>14068303</v>
      </c>
    </row>
    <row r="20" spans="2:23" ht="12.75">
      <c r="B20" s="60"/>
      <c r="C20" s="60"/>
      <c r="D20" s="60"/>
      <c r="E20" s="81"/>
      <c r="F20" s="60"/>
      <c r="G20" s="60"/>
      <c r="H20" s="66"/>
      <c r="I20" s="60"/>
      <c r="J20" s="60"/>
      <c r="K20" s="81"/>
      <c r="L20" s="81"/>
      <c r="M20" s="81"/>
      <c r="N20" s="81"/>
      <c r="O20" s="60"/>
      <c r="P20" s="60"/>
      <c r="Q20" s="81"/>
      <c r="R20" s="60"/>
      <c r="S20" s="60"/>
      <c r="T20" s="81"/>
      <c r="U20" s="60"/>
      <c r="V20" s="60"/>
      <c r="W20" s="81"/>
    </row>
    <row r="21" spans="2:23" ht="12.75">
      <c r="B21" s="60"/>
      <c r="C21" s="60"/>
      <c r="D21" s="60"/>
      <c r="E21" s="81"/>
      <c r="F21" s="60"/>
      <c r="G21" s="60"/>
      <c r="H21" s="66"/>
      <c r="I21" s="60"/>
      <c r="J21" s="60"/>
      <c r="K21" s="81"/>
      <c r="L21" s="81"/>
      <c r="M21" s="81"/>
      <c r="N21" s="81"/>
      <c r="O21" s="60"/>
      <c r="P21" s="60"/>
      <c r="Q21" s="81"/>
      <c r="R21" s="60"/>
      <c r="S21" s="60"/>
      <c r="T21" s="81"/>
      <c r="U21" s="60"/>
      <c r="V21" s="60"/>
      <c r="W21" s="81"/>
    </row>
    <row r="22" spans="2:23" ht="12.75">
      <c r="B22" s="60" t="s">
        <v>46</v>
      </c>
      <c r="C22" s="60">
        <v>9426</v>
      </c>
      <c r="D22" s="60">
        <v>11385</v>
      </c>
      <c r="E22" s="81">
        <v>1223757900</v>
      </c>
      <c r="F22" s="82">
        <f aca="true" t="shared" si="6" ref="F22:F28">(E22/E$11)</f>
        <v>0.37862315902963645</v>
      </c>
      <c r="G22" s="82">
        <f aca="true" t="shared" si="7" ref="G22:G28">(E22/E$22)</f>
        <v>1</v>
      </c>
      <c r="H22" s="66"/>
      <c r="I22" s="60">
        <f>SUM(I23:I28)</f>
        <v>9281</v>
      </c>
      <c r="J22" s="84"/>
      <c r="K22" s="81">
        <f aca="true" t="shared" si="8" ref="K22:W22">SUM(K23:K28)</f>
        <v>1124004545</v>
      </c>
      <c r="L22" s="60">
        <f t="shared" si="8"/>
        <v>145</v>
      </c>
      <c r="M22" s="60">
        <f t="shared" si="8"/>
        <v>2104</v>
      </c>
      <c r="N22" s="81">
        <f t="shared" si="8"/>
        <v>99753355</v>
      </c>
      <c r="O22" s="60">
        <f t="shared" si="8"/>
        <v>53</v>
      </c>
      <c r="P22" s="60">
        <f t="shared" si="8"/>
        <v>106</v>
      </c>
      <c r="Q22" s="81">
        <f t="shared" si="8"/>
        <v>8180000</v>
      </c>
      <c r="R22" s="60">
        <f t="shared" si="8"/>
        <v>1</v>
      </c>
      <c r="S22" s="60">
        <f t="shared" si="8"/>
        <v>4</v>
      </c>
      <c r="T22" s="81">
        <f t="shared" si="8"/>
        <v>180000</v>
      </c>
      <c r="U22" s="60">
        <f t="shared" si="8"/>
        <v>91</v>
      </c>
      <c r="V22" s="60">
        <f t="shared" si="8"/>
        <v>1994</v>
      </c>
      <c r="W22" s="81">
        <f t="shared" si="8"/>
        <v>91393355</v>
      </c>
    </row>
    <row r="23" spans="2:23" ht="12.75">
      <c r="B23" s="60" t="s">
        <v>1</v>
      </c>
      <c r="C23" s="60">
        <v>2522</v>
      </c>
      <c r="D23" s="60">
        <v>3078</v>
      </c>
      <c r="E23" s="81">
        <v>329302781</v>
      </c>
      <c r="F23" s="82">
        <f t="shared" si="6"/>
        <v>0.10188425277537701</v>
      </c>
      <c r="G23" s="82">
        <f t="shared" si="7"/>
        <v>0.26909144447606836</v>
      </c>
      <c r="H23" s="49">
        <v>3</v>
      </c>
      <c r="I23" s="60">
        <v>2470</v>
      </c>
      <c r="J23" s="84">
        <v>4</v>
      </c>
      <c r="K23" s="81">
        <v>299276707</v>
      </c>
      <c r="L23" s="60">
        <v>52</v>
      </c>
      <c r="M23" s="60">
        <v>608</v>
      </c>
      <c r="N23" s="81">
        <v>30026074</v>
      </c>
      <c r="O23" s="60">
        <v>29</v>
      </c>
      <c r="P23" s="60">
        <v>58</v>
      </c>
      <c r="Q23" s="81">
        <v>3226000</v>
      </c>
      <c r="R23" s="60">
        <v>0</v>
      </c>
      <c r="S23" s="60">
        <v>0</v>
      </c>
      <c r="T23" s="81">
        <v>0</v>
      </c>
      <c r="U23" s="60">
        <v>23</v>
      </c>
      <c r="V23" s="60">
        <v>550</v>
      </c>
      <c r="W23" s="81">
        <v>26800074</v>
      </c>
    </row>
    <row r="24" spans="2:23" ht="12.75">
      <c r="B24" s="60" t="s">
        <v>2</v>
      </c>
      <c r="C24" s="60">
        <v>2106</v>
      </c>
      <c r="D24" s="60">
        <v>2707</v>
      </c>
      <c r="E24" s="81">
        <v>270037122</v>
      </c>
      <c r="F24" s="82">
        <f t="shared" si="6"/>
        <v>0.08354782280621954</v>
      </c>
      <c r="G24" s="82">
        <f t="shared" si="7"/>
        <v>0.220662209412499</v>
      </c>
      <c r="H24" s="49">
        <v>5</v>
      </c>
      <c r="I24" s="60">
        <v>2068</v>
      </c>
      <c r="J24" s="84">
        <v>5</v>
      </c>
      <c r="K24" s="81">
        <v>247906582</v>
      </c>
      <c r="L24" s="60">
        <v>38</v>
      </c>
      <c r="M24" s="60">
        <v>639</v>
      </c>
      <c r="N24" s="81">
        <v>22130540</v>
      </c>
      <c r="O24" s="60">
        <v>15</v>
      </c>
      <c r="P24" s="60">
        <v>30</v>
      </c>
      <c r="Q24" s="81">
        <v>3434000</v>
      </c>
      <c r="R24" s="60">
        <v>0</v>
      </c>
      <c r="S24" s="60">
        <v>0</v>
      </c>
      <c r="T24" s="81">
        <v>0</v>
      </c>
      <c r="U24" s="60">
        <v>23</v>
      </c>
      <c r="V24" s="60">
        <v>609</v>
      </c>
      <c r="W24" s="81">
        <v>18696540</v>
      </c>
    </row>
    <row r="25" spans="2:23" ht="12.75">
      <c r="B25" s="60" t="s">
        <v>5</v>
      </c>
      <c r="C25" s="60">
        <v>1362</v>
      </c>
      <c r="D25" s="60">
        <v>1459</v>
      </c>
      <c r="E25" s="81">
        <v>169730980</v>
      </c>
      <c r="F25" s="82">
        <f t="shared" si="6"/>
        <v>0.052513720101660666</v>
      </c>
      <c r="G25" s="82">
        <f t="shared" si="7"/>
        <v>0.1386965346658845</v>
      </c>
      <c r="H25" s="49">
        <v>8</v>
      </c>
      <c r="I25" s="60">
        <v>1347</v>
      </c>
      <c r="J25" s="84">
        <v>8</v>
      </c>
      <c r="K25" s="81">
        <v>161053039</v>
      </c>
      <c r="L25" s="60">
        <v>15</v>
      </c>
      <c r="M25" s="60">
        <v>112</v>
      </c>
      <c r="N25" s="81">
        <v>8677941</v>
      </c>
      <c r="O25" s="60">
        <v>9</v>
      </c>
      <c r="P25" s="60">
        <v>18</v>
      </c>
      <c r="Q25" s="81">
        <v>1520000</v>
      </c>
      <c r="R25" s="60">
        <v>1</v>
      </c>
      <c r="S25" s="60">
        <v>4</v>
      </c>
      <c r="T25" s="81">
        <v>180000</v>
      </c>
      <c r="U25" s="60">
        <v>5</v>
      </c>
      <c r="V25" s="60">
        <v>90</v>
      </c>
      <c r="W25" s="81">
        <v>6977941</v>
      </c>
    </row>
    <row r="26" spans="2:23" ht="12.75">
      <c r="B26" s="60" t="s">
        <v>11</v>
      </c>
      <c r="C26" s="60">
        <v>1551</v>
      </c>
      <c r="D26" s="60">
        <v>1702</v>
      </c>
      <c r="E26" s="81">
        <v>193126085</v>
      </c>
      <c r="F26" s="82">
        <f t="shared" si="6"/>
        <v>0.059752021534427754</v>
      </c>
      <c r="G26" s="82">
        <f t="shared" si="7"/>
        <v>0.15781396385673996</v>
      </c>
      <c r="H26" s="49">
        <v>7</v>
      </c>
      <c r="I26" s="60">
        <v>1546</v>
      </c>
      <c r="J26" s="84">
        <v>7</v>
      </c>
      <c r="K26" s="81">
        <v>184657285</v>
      </c>
      <c r="L26" s="60">
        <v>5</v>
      </c>
      <c r="M26" s="60">
        <v>156</v>
      </c>
      <c r="N26" s="81">
        <v>8468800</v>
      </c>
      <c r="O26" s="60">
        <v>0</v>
      </c>
      <c r="P26" s="60">
        <v>0</v>
      </c>
      <c r="Q26" s="81">
        <v>0</v>
      </c>
      <c r="R26" s="60">
        <v>0</v>
      </c>
      <c r="S26" s="60">
        <v>0</v>
      </c>
      <c r="T26" s="81">
        <v>0</v>
      </c>
      <c r="U26" s="60">
        <v>5</v>
      </c>
      <c r="V26" s="60">
        <v>156</v>
      </c>
      <c r="W26" s="81">
        <v>8468800</v>
      </c>
    </row>
    <row r="27" spans="2:23" ht="12.75">
      <c r="B27" s="60" t="s">
        <v>12</v>
      </c>
      <c r="C27" s="60">
        <v>1663</v>
      </c>
      <c r="D27" s="60">
        <v>2182</v>
      </c>
      <c r="E27" s="81">
        <v>240336753</v>
      </c>
      <c r="F27" s="82">
        <f t="shared" si="6"/>
        <v>0.07435871151621204</v>
      </c>
      <c r="G27" s="82">
        <f t="shared" si="7"/>
        <v>0.19639240163434288</v>
      </c>
      <c r="H27" s="49">
        <v>6</v>
      </c>
      <c r="I27" s="60">
        <v>1631</v>
      </c>
      <c r="J27" s="84">
        <v>6</v>
      </c>
      <c r="K27" s="81">
        <v>212336753</v>
      </c>
      <c r="L27" s="60">
        <v>32</v>
      </c>
      <c r="M27" s="60">
        <v>551</v>
      </c>
      <c r="N27" s="81">
        <v>28000000</v>
      </c>
      <c r="O27" s="60">
        <v>0</v>
      </c>
      <c r="P27" s="60">
        <v>0</v>
      </c>
      <c r="Q27" s="81">
        <v>0</v>
      </c>
      <c r="R27" s="60">
        <v>0</v>
      </c>
      <c r="S27" s="60">
        <v>0</v>
      </c>
      <c r="T27" s="81">
        <v>0</v>
      </c>
      <c r="U27" s="60">
        <v>32</v>
      </c>
      <c r="V27" s="60">
        <v>551</v>
      </c>
      <c r="W27" s="81">
        <v>28000000</v>
      </c>
    </row>
    <row r="28" spans="2:23" ht="12.75">
      <c r="B28" s="60" t="s">
        <v>38</v>
      </c>
      <c r="C28" s="60">
        <v>222</v>
      </c>
      <c r="D28" s="60">
        <v>257</v>
      </c>
      <c r="E28" s="81">
        <v>21224179</v>
      </c>
      <c r="F28" s="82">
        <f t="shared" si="6"/>
        <v>0.006566630295739435</v>
      </c>
      <c r="G28" s="82">
        <f t="shared" si="7"/>
        <v>0.01734344595446534</v>
      </c>
      <c r="H28" s="49">
        <v>20</v>
      </c>
      <c r="I28" s="60">
        <v>219</v>
      </c>
      <c r="J28" s="84">
        <v>20</v>
      </c>
      <c r="K28" s="81">
        <v>18774179</v>
      </c>
      <c r="L28" s="60">
        <v>3</v>
      </c>
      <c r="M28" s="60">
        <v>38</v>
      </c>
      <c r="N28" s="81">
        <v>2450000</v>
      </c>
      <c r="O28" s="60">
        <v>0</v>
      </c>
      <c r="P28" s="60">
        <v>0</v>
      </c>
      <c r="Q28" s="81">
        <v>0</v>
      </c>
      <c r="R28" s="60">
        <v>0</v>
      </c>
      <c r="S28" s="60">
        <v>0</v>
      </c>
      <c r="T28" s="81">
        <v>0</v>
      </c>
      <c r="U28" s="60">
        <v>3</v>
      </c>
      <c r="V28" s="60">
        <v>38</v>
      </c>
      <c r="W28" s="81">
        <v>2450000</v>
      </c>
    </row>
    <row r="29" spans="2:23" ht="12.75">
      <c r="B29" s="60"/>
      <c r="C29" s="60"/>
      <c r="D29" s="60"/>
      <c r="E29" s="81"/>
      <c r="F29" s="82"/>
      <c r="G29" s="82"/>
      <c r="H29" s="49"/>
      <c r="I29" s="25"/>
      <c r="J29" s="25"/>
      <c r="K29" s="81"/>
      <c r="L29" s="25"/>
      <c r="M29" s="25"/>
      <c r="N29" s="81"/>
      <c r="O29" s="25"/>
      <c r="P29" s="25"/>
      <c r="Q29" s="81"/>
      <c r="R29" s="25"/>
      <c r="S29" s="25"/>
      <c r="T29" s="81"/>
      <c r="U29" s="25"/>
      <c r="V29" s="25"/>
      <c r="W29" s="81"/>
    </row>
    <row r="30" spans="2:23" ht="12.75">
      <c r="B30" s="60" t="s">
        <v>47</v>
      </c>
      <c r="C30" s="60">
        <f>SUM(C31:C33)</f>
        <v>8943</v>
      </c>
      <c r="D30" s="60">
        <f>SUM(D31:D33)</f>
        <v>11153</v>
      </c>
      <c r="E30" s="81">
        <f>SUM(E31:E33)</f>
        <v>1148068016</v>
      </c>
      <c r="F30" s="82">
        <f>(E30/E$11)</f>
        <v>0.35520517497685383</v>
      </c>
      <c r="G30" s="82">
        <f>(E30/E$30)</f>
        <v>1</v>
      </c>
      <c r="H30" s="49"/>
      <c r="I30" s="60">
        <f>SUM(I31:I33)</f>
        <v>8805</v>
      </c>
      <c r="J30" s="84"/>
      <c r="K30" s="81">
        <f aca="true" t="shared" si="9" ref="K30:W30">SUM(K31:K33)</f>
        <v>1016267586</v>
      </c>
      <c r="L30" s="60">
        <f t="shared" si="9"/>
        <v>138</v>
      </c>
      <c r="M30" s="60">
        <f t="shared" si="9"/>
        <v>2348</v>
      </c>
      <c r="N30" s="81">
        <f t="shared" si="9"/>
        <v>131800430</v>
      </c>
      <c r="O30" s="60">
        <f t="shared" si="9"/>
        <v>39</v>
      </c>
      <c r="P30" s="60">
        <f t="shared" si="9"/>
        <v>78</v>
      </c>
      <c r="Q30" s="81">
        <f t="shared" si="9"/>
        <v>4966459</v>
      </c>
      <c r="R30" s="60">
        <f t="shared" si="9"/>
        <v>8</v>
      </c>
      <c r="S30" s="60">
        <f t="shared" si="9"/>
        <v>31</v>
      </c>
      <c r="T30" s="81">
        <f t="shared" si="9"/>
        <v>1848568</v>
      </c>
      <c r="U30" s="60">
        <f t="shared" si="9"/>
        <v>91</v>
      </c>
      <c r="V30" s="60">
        <f t="shared" si="9"/>
        <v>2239</v>
      </c>
      <c r="W30" s="81">
        <f t="shared" si="9"/>
        <v>124985403</v>
      </c>
    </row>
    <row r="31" spans="2:23" ht="12.75">
      <c r="B31" s="60" t="s">
        <v>9</v>
      </c>
      <c r="C31" s="60">
        <v>2701</v>
      </c>
      <c r="D31" s="60">
        <v>2747</v>
      </c>
      <c r="E31" s="81">
        <v>306994804</v>
      </c>
      <c r="F31" s="82">
        <f>(E31/E$11)</f>
        <v>0.0949823020518716</v>
      </c>
      <c r="G31" s="82">
        <f>(E31/E$30)</f>
        <v>0.2674012338307315</v>
      </c>
      <c r="H31" s="49">
        <v>4</v>
      </c>
      <c r="I31" s="60">
        <v>2695</v>
      </c>
      <c r="J31" s="84">
        <v>3</v>
      </c>
      <c r="K31" s="81">
        <v>305145954</v>
      </c>
      <c r="L31" s="60">
        <v>6</v>
      </c>
      <c r="M31" s="60">
        <v>52</v>
      </c>
      <c r="N31" s="81">
        <v>1848850</v>
      </c>
      <c r="O31" s="60">
        <v>2</v>
      </c>
      <c r="P31" s="60">
        <v>4</v>
      </c>
      <c r="Q31" s="81">
        <v>160000</v>
      </c>
      <c r="R31" s="60">
        <v>0</v>
      </c>
      <c r="S31" s="60">
        <v>0</v>
      </c>
      <c r="T31" s="81">
        <v>0</v>
      </c>
      <c r="U31" s="60">
        <v>4</v>
      </c>
      <c r="V31" s="60">
        <v>48</v>
      </c>
      <c r="W31" s="81">
        <v>1688850</v>
      </c>
    </row>
    <row r="32" spans="2:23" ht="12.75">
      <c r="B32" s="60" t="s">
        <v>14</v>
      </c>
      <c r="C32" s="60">
        <v>3036</v>
      </c>
      <c r="D32" s="60">
        <v>4950</v>
      </c>
      <c r="E32" s="81">
        <v>505397501</v>
      </c>
      <c r="F32" s="82">
        <f>(E32/E$11)</f>
        <v>0.15636687484861495</v>
      </c>
      <c r="G32" s="82">
        <f>(E32/E$30)</f>
        <v>0.4402156439832394</v>
      </c>
      <c r="H32" s="49">
        <v>1</v>
      </c>
      <c r="I32" s="60">
        <v>2931</v>
      </c>
      <c r="J32" s="84">
        <v>2</v>
      </c>
      <c r="K32" s="81">
        <v>389215428</v>
      </c>
      <c r="L32" s="60">
        <v>105</v>
      </c>
      <c r="M32" s="60">
        <v>2019</v>
      </c>
      <c r="N32" s="81">
        <v>116182073</v>
      </c>
      <c r="O32" s="60">
        <v>37</v>
      </c>
      <c r="P32" s="60">
        <v>74</v>
      </c>
      <c r="Q32" s="81">
        <v>4806459</v>
      </c>
      <c r="R32" s="60">
        <v>8</v>
      </c>
      <c r="S32" s="60">
        <v>31</v>
      </c>
      <c r="T32" s="81">
        <v>1848568</v>
      </c>
      <c r="U32" s="60">
        <v>60</v>
      </c>
      <c r="V32" s="60">
        <v>1914</v>
      </c>
      <c r="W32" s="81">
        <v>109527046</v>
      </c>
    </row>
    <row r="33" spans="2:23" ht="12.75">
      <c r="B33" s="60" t="s">
        <v>15</v>
      </c>
      <c r="C33" s="60">
        <v>3206</v>
      </c>
      <c r="D33" s="60">
        <v>3456</v>
      </c>
      <c r="E33" s="81">
        <v>335675711</v>
      </c>
      <c r="F33" s="82">
        <f>(E33/E$11)</f>
        <v>0.10385599807636729</v>
      </c>
      <c r="G33" s="82">
        <f>(E33/E$30)</f>
        <v>0.2923831221860291</v>
      </c>
      <c r="H33" s="49">
        <v>2</v>
      </c>
      <c r="I33" s="60">
        <v>3179</v>
      </c>
      <c r="J33" s="84">
        <v>1</v>
      </c>
      <c r="K33" s="81">
        <v>321906204</v>
      </c>
      <c r="L33" s="60">
        <v>27</v>
      </c>
      <c r="M33" s="60">
        <v>277</v>
      </c>
      <c r="N33" s="81">
        <v>13769507</v>
      </c>
      <c r="O33" s="60">
        <v>0</v>
      </c>
      <c r="P33" s="60">
        <v>0</v>
      </c>
      <c r="Q33" s="81">
        <v>0</v>
      </c>
      <c r="R33" s="60">
        <v>0</v>
      </c>
      <c r="S33" s="60">
        <v>0</v>
      </c>
      <c r="T33" s="81">
        <v>0</v>
      </c>
      <c r="U33" s="60">
        <v>27</v>
      </c>
      <c r="V33" s="60">
        <v>277</v>
      </c>
      <c r="W33" s="81">
        <v>13769507</v>
      </c>
    </row>
    <row r="34" spans="2:23" ht="12.75">
      <c r="B34" s="60"/>
      <c r="C34" s="25"/>
      <c r="D34" s="25"/>
      <c r="E34" s="81"/>
      <c r="F34" s="82"/>
      <c r="G34" s="82"/>
      <c r="H34" s="49"/>
      <c r="I34" s="25"/>
      <c r="J34" s="25"/>
      <c r="K34" s="81"/>
      <c r="L34" s="25"/>
      <c r="M34" s="25"/>
      <c r="N34" s="81"/>
      <c r="O34" s="25"/>
      <c r="P34" s="25"/>
      <c r="Q34" s="81"/>
      <c r="R34" s="25"/>
      <c r="S34" s="25"/>
      <c r="T34" s="81"/>
      <c r="U34" s="25"/>
      <c r="V34" s="25"/>
      <c r="W34" s="81"/>
    </row>
    <row r="35" spans="2:23" ht="12.75">
      <c r="B35" s="60" t="s">
        <v>48</v>
      </c>
      <c r="C35" s="60">
        <f>SUM(C36:C38)</f>
        <v>3105</v>
      </c>
      <c r="D35" s="60">
        <f>SUM(D36:D38)</f>
        <v>3327</v>
      </c>
      <c r="E35" s="81">
        <f>SUM(E36:E38)</f>
        <v>367272479</v>
      </c>
      <c r="F35" s="82">
        <f>(E35/E$11)</f>
        <v>0.11363184353998926</v>
      </c>
      <c r="G35" s="82">
        <f>(E35/E$35)</f>
        <v>1</v>
      </c>
      <c r="H35" s="49"/>
      <c r="I35" s="60">
        <f>SUM(I36:I38)</f>
        <v>3092</v>
      </c>
      <c r="J35" s="84"/>
      <c r="K35" s="81">
        <f aca="true" t="shared" si="10" ref="K35:W35">SUM(K36:K38)</f>
        <v>354823626</v>
      </c>
      <c r="L35" s="60">
        <f t="shared" si="10"/>
        <v>11</v>
      </c>
      <c r="M35" s="60">
        <f t="shared" si="10"/>
        <v>145</v>
      </c>
      <c r="N35" s="81">
        <f t="shared" si="10"/>
        <v>8348853</v>
      </c>
      <c r="O35" s="60">
        <f t="shared" si="10"/>
        <v>5</v>
      </c>
      <c r="P35" s="60">
        <f t="shared" si="10"/>
        <v>10</v>
      </c>
      <c r="Q35" s="81">
        <f t="shared" si="10"/>
        <v>1182188</v>
      </c>
      <c r="R35" s="60">
        <f t="shared" si="10"/>
        <v>0</v>
      </c>
      <c r="S35" s="60">
        <f t="shared" si="10"/>
        <v>0</v>
      </c>
      <c r="T35" s="81">
        <f t="shared" si="10"/>
        <v>0</v>
      </c>
      <c r="U35" s="60">
        <f t="shared" si="10"/>
        <v>8</v>
      </c>
      <c r="V35" s="60">
        <f t="shared" si="10"/>
        <v>225</v>
      </c>
      <c r="W35" s="81">
        <f t="shared" si="10"/>
        <v>11266665</v>
      </c>
    </row>
    <row r="36" spans="2:23" ht="12.75">
      <c r="B36" s="60" t="s">
        <v>3</v>
      </c>
      <c r="C36" s="60">
        <v>911</v>
      </c>
      <c r="D36" s="60">
        <v>931</v>
      </c>
      <c r="E36" s="81">
        <v>108424959</v>
      </c>
      <c r="F36" s="82">
        <f>(E36/E$11)</f>
        <v>0.033546014693134</v>
      </c>
      <c r="G36" s="82">
        <f>(E36/E$35)</f>
        <v>0.2952166720882999</v>
      </c>
      <c r="H36" s="49">
        <v>11</v>
      </c>
      <c r="I36" s="60">
        <v>906</v>
      </c>
      <c r="J36" s="84">
        <v>11</v>
      </c>
      <c r="K36" s="81">
        <v>107258294</v>
      </c>
      <c r="L36" s="60">
        <v>5</v>
      </c>
      <c r="M36" s="60">
        <v>25</v>
      </c>
      <c r="N36" s="81">
        <v>1166665</v>
      </c>
      <c r="O36" s="60">
        <v>0</v>
      </c>
      <c r="P36" s="60">
        <v>0</v>
      </c>
      <c r="Q36" s="81">
        <v>0</v>
      </c>
      <c r="R36" s="60">
        <v>0</v>
      </c>
      <c r="S36" s="60">
        <v>0</v>
      </c>
      <c r="T36" s="81">
        <v>0</v>
      </c>
      <c r="U36" s="60">
        <v>5</v>
      </c>
      <c r="V36" s="60">
        <v>25</v>
      </c>
      <c r="W36" s="81">
        <v>1166665</v>
      </c>
    </row>
    <row r="37" spans="2:23" ht="12.75">
      <c r="B37" s="60" t="s">
        <v>7</v>
      </c>
      <c r="C37" s="60">
        <v>1145</v>
      </c>
      <c r="D37" s="60">
        <v>1233</v>
      </c>
      <c r="E37" s="81">
        <v>146860780</v>
      </c>
      <c r="F37" s="82">
        <f>(E37/E$11)</f>
        <v>0.04543782104381631</v>
      </c>
      <c r="G37" s="82">
        <f>(E37/E$35)</f>
        <v>0.39986873070334245</v>
      </c>
      <c r="H37" s="49">
        <v>9</v>
      </c>
      <c r="I37" s="60">
        <v>1143</v>
      </c>
      <c r="J37" s="84">
        <v>9</v>
      </c>
      <c r="K37" s="81">
        <v>142760780</v>
      </c>
      <c r="L37" s="60">
        <v>0</v>
      </c>
      <c r="M37" s="60">
        <v>0</v>
      </c>
      <c r="N37" s="81">
        <v>0</v>
      </c>
      <c r="O37" s="60">
        <v>0</v>
      </c>
      <c r="P37" s="60">
        <v>0</v>
      </c>
      <c r="Q37" s="81">
        <v>0</v>
      </c>
      <c r="R37" s="60">
        <v>0</v>
      </c>
      <c r="S37" s="60">
        <v>0</v>
      </c>
      <c r="T37" s="81">
        <v>0</v>
      </c>
      <c r="U37" s="60">
        <v>2</v>
      </c>
      <c r="V37" s="60">
        <v>90</v>
      </c>
      <c r="W37" s="81">
        <v>4100000</v>
      </c>
    </row>
    <row r="38" spans="2:23" ht="12.75">
      <c r="B38" s="60" t="s">
        <v>17</v>
      </c>
      <c r="C38" s="60">
        <v>1049</v>
      </c>
      <c r="D38" s="60">
        <v>1163</v>
      </c>
      <c r="E38" s="81">
        <v>111986740</v>
      </c>
      <c r="F38" s="82">
        <f>(E38/E$11)</f>
        <v>0.03464800780303894</v>
      </c>
      <c r="G38" s="82">
        <f>(E38/E$35)</f>
        <v>0.3049145972083577</v>
      </c>
      <c r="H38" s="49">
        <v>10</v>
      </c>
      <c r="I38" s="60">
        <v>1043</v>
      </c>
      <c r="J38" s="84">
        <v>10</v>
      </c>
      <c r="K38" s="81">
        <v>104804552</v>
      </c>
      <c r="L38" s="60">
        <v>6</v>
      </c>
      <c r="M38" s="60">
        <v>120</v>
      </c>
      <c r="N38" s="81">
        <v>7182188</v>
      </c>
      <c r="O38" s="60">
        <v>5</v>
      </c>
      <c r="P38" s="60">
        <v>10</v>
      </c>
      <c r="Q38" s="81">
        <v>1182188</v>
      </c>
      <c r="R38" s="60">
        <v>0</v>
      </c>
      <c r="S38" s="60">
        <v>0</v>
      </c>
      <c r="T38" s="81">
        <v>0</v>
      </c>
      <c r="U38" s="60">
        <v>1</v>
      </c>
      <c r="V38" s="60">
        <v>110</v>
      </c>
      <c r="W38" s="81">
        <v>6000000</v>
      </c>
    </row>
    <row r="39" spans="2:23" ht="12.75">
      <c r="B39" s="60"/>
      <c r="C39" s="25"/>
      <c r="D39" s="25"/>
      <c r="E39" s="81"/>
      <c r="F39" s="82"/>
      <c r="G39" s="82"/>
      <c r="H39" s="49"/>
      <c r="I39" s="25"/>
      <c r="J39" s="25"/>
      <c r="K39" s="81"/>
      <c r="L39" s="25"/>
      <c r="M39" s="25"/>
      <c r="N39" s="81"/>
      <c r="O39" s="25"/>
      <c r="P39" s="25"/>
      <c r="Q39" s="81"/>
      <c r="R39" s="25"/>
      <c r="S39" s="25"/>
      <c r="T39" s="81"/>
      <c r="U39" s="25"/>
      <c r="V39" s="25"/>
      <c r="W39" s="81"/>
    </row>
    <row r="40" spans="2:23" ht="12.75">
      <c r="B40" s="60" t="s">
        <v>49</v>
      </c>
      <c r="C40" s="60">
        <f>SUM(C41:C43)</f>
        <v>907</v>
      </c>
      <c r="D40" s="60">
        <f>SUM(D41:D43)</f>
        <v>1053</v>
      </c>
      <c r="E40" s="81">
        <f>SUM(E41:E43)</f>
        <v>114371610</v>
      </c>
      <c r="F40" s="82">
        <f>(E40/E$11)</f>
        <v>0.035385871896316715</v>
      </c>
      <c r="G40" s="82">
        <f>(E40/E$40)</f>
        <v>1</v>
      </c>
      <c r="H40" s="49"/>
      <c r="I40" s="60">
        <f>SUM(I41:I43)</f>
        <v>891</v>
      </c>
      <c r="J40" s="84"/>
      <c r="K40" s="81">
        <f aca="true" t="shared" si="11" ref="K40:W40">SUM(K41:K43)</f>
        <v>108733610</v>
      </c>
      <c r="L40" s="60">
        <f t="shared" si="11"/>
        <v>16</v>
      </c>
      <c r="M40" s="60">
        <f t="shared" si="11"/>
        <v>162</v>
      </c>
      <c r="N40" s="81">
        <f t="shared" si="11"/>
        <v>5638000</v>
      </c>
      <c r="O40" s="60">
        <f t="shared" si="11"/>
        <v>10</v>
      </c>
      <c r="P40" s="60">
        <f t="shared" si="11"/>
        <v>20</v>
      </c>
      <c r="Q40" s="81">
        <f t="shared" si="11"/>
        <v>1230000</v>
      </c>
      <c r="R40" s="60">
        <f t="shared" si="11"/>
        <v>0</v>
      </c>
      <c r="S40" s="60">
        <f t="shared" si="11"/>
        <v>0</v>
      </c>
      <c r="T40" s="81">
        <f t="shared" si="11"/>
        <v>0</v>
      </c>
      <c r="U40" s="60">
        <f t="shared" si="11"/>
        <v>6</v>
      </c>
      <c r="V40" s="60">
        <f t="shared" si="11"/>
        <v>142</v>
      </c>
      <c r="W40" s="81">
        <f t="shared" si="11"/>
        <v>4408000</v>
      </c>
    </row>
    <row r="41" spans="2:23" ht="12.75">
      <c r="B41" s="60" t="s">
        <v>0</v>
      </c>
      <c r="C41" s="60">
        <v>79</v>
      </c>
      <c r="D41" s="60">
        <v>79</v>
      </c>
      <c r="E41" s="81">
        <v>8093291</v>
      </c>
      <c r="F41" s="82">
        <f>(E41/E$11)</f>
        <v>0.002504014401350239</v>
      </c>
      <c r="G41" s="82">
        <f>(E41/E$40)</f>
        <v>0.07076311157987546</v>
      </c>
      <c r="H41" s="49">
        <v>23</v>
      </c>
      <c r="I41" s="60">
        <v>79</v>
      </c>
      <c r="J41" s="84">
        <v>23</v>
      </c>
      <c r="K41" s="81">
        <v>8093291</v>
      </c>
      <c r="L41" s="60">
        <v>0</v>
      </c>
      <c r="M41" s="60">
        <v>0</v>
      </c>
      <c r="N41" s="81">
        <v>0</v>
      </c>
      <c r="O41" s="60">
        <v>0</v>
      </c>
      <c r="P41" s="60">
        <v>0</v>
      </c>
      <c r="Q41" s="81">
        <v>0</v>
      </c>
      <c r="R41" s="60">
        <v>0</v>
      </c>
      <c r="S41" s="60">
        <v>0</v>
      </c>
      <c r="T41" s="81">
        <v>0</v>
      </c>
      <c r="U41" s="60">
        <v>0</v>
      </c>
      <c r="V41" s="60">
        <v>0</v>
      </c>
      <c r="W41" s="81">
        <v>0</v>
      </c>
    </row>
    <row r="42" spans="2:23" ht="12.75">
      <c r="B42" s="60" t="s">
        <v>10</v>
      </c>
      <c r="C42" s="60">
        <v>253</v>
      </c>
      <c r="D42" s="60">
        <v>253</v>
      </c>
      <c r="E42" s="81">
        <v>38741109</v>
      </c>
      <c r="F42" s="82">
        <f>(E42/E$11)</f>
        <v>0.01198626057808614</v>
      </c>
      <c r="G42" s="82">
        <f>(E42/E$40)</f>
        <v>0.33873011842711664</v>
      </c>
      <c r="H42" s="49">
        <v>18</v>
      </c>
      <c r="I42" s="60">
        <v>253</v>
      </c>
      <c r="J42" s="84">
        <v>19</v>
      </c>
      <c r="K42" s="81">
        <v>38741109</v>
      </c>
      <c r="L42" s="60">
        <v>0</v>
      </c>
      <c r="M42" s="60">
        <v>0</v>
      </c>
      <c r="N42" s="81">
        <v>0</v>
      </c>
      <c r="O42" s="60">
        <v>0</v>
      </c>
      <c r="P42" s="60">
        <v>0</v>
      </c>
      <c r="Q42" s="81">
        <v>0</v>
      </c>
      <c r="R42" s="60">
        <v>0</v>
      </c>
      <c r="S42" s="60">
        <v>0</v>
      </c>
      <c r="T42" s="81">
        <v>0</v>
      </c>
      <c r="U42" s="60">
        <v>0</v>
      </c>
      <c r="V42" s="60">
        <v>0</v>
      </c>
      <c r="W42" s="81">
        <v>0</v>
      </c>
    </row>
    <row r="43" spans="2:23" ht="12.75">
      <c r="B43" s="60" t="s">
        <v>20</v>
      </c>
      <c r="C43" s="60">
        <v>575</v>
      </c>
      <c r="D43" s="60">
        <v>721</v>
      </c>
      <c r="E43" s="81">
        <v>67537210</v>
      </c>
      <c r="F43" s="82">
        <f>(E43/E$11)</f>
        <v>0.020895596916880334</v>
      </c>
      <c r="G43" s="82">
        <f>(E43/E$40)</f>
        <v>0.5905067699930079</v>
      </c>
      <c r="H43" s="49">
        <v>14</v>
      </c>
      <c r="I43" s="60">
        <v>559</v>
      </c>
      <c r="J43" s="84">
        <v>14</v>
      </c>
      <c r="K43" s="81">
        <v>61899210</v>
      </c>
      <c r="L43" s="60">
        <v>16</v>
      </c>
      <c r="M43" s="60">
        <v>162</v>
      </c>
      <c r="N43" s="81">
        <v>5638000</v>
      </c>
      <c r="O43" s="60">
        <v>10</v>
      </c>
      <c r="P43" s="60">
        <v>20</v>
      </c>
      <c r="Q43" s="81">
        <v>1230000</v>
      </c>
      <c r="R43" s="60">
        <v>0</v>
      </c>
      <c r="S43" s="60">
        <v>0</v>
      </c>
      <c r="T43" s="81">
        <v>0</v>
      </c>
      <c r="U43" s="60">
        <v>6</v>
      </c>
      <c r="V43" s="60">
        <v>142</v>
      </c>
      <c r="W43" s="81">
        <v>4408000</v>
      </c>
    </row>
    <row r="44" spans="2:23" ht="12.75">
      <c r="B44" s="60"/>
      <c r="C44" s="25"/>
      <c r="D44" s="25"/>
      <c r="E44" s="81"/>
      <c r="F44" s="82"/>
      <c r="G44" s="82"/>
      <c r="H44" s="49"/>
      <c r="I44" s="25"/>
      <c r="J44" s="25"/>
      <c r="K44" s="81"/>
      <c r="L44" s="25"/>
      <c r="M44" s="25"/>
      <c r="N44" s="81"/>
      <c r="O44" s="25"/>
      <c r="P44" s="25"/>
      <c r="Q44" s="81"/>
      <c r="R44" s="25"/>
      <c r="S44" s="25"/>
      <c r="T44" s="81"/>
      <c r="U44" s="25"/>
      <c r="V44" s="25"/>
      <c r="W44" s="81"/>
    </row>
    <row r="45" spans="2:23" ht="12.75">
      <c r="B45" s="60" t="s">
        <v>50</v>
      </c>
      <c r="C45" s="60">
        <f>SUM(C46:C50)</f>
        <v>1932</v>
      </c>
      <c r="D45" s="60">
        <f>SUM(D46:D50)</f>
        <v>2014</v>
      </c>
      <c r="E45" s="81">
        <f>SUM(E46:E50)</f>
        <v>227581634</v>
      </c>
      <c r="F45" s="82">
        <f aca="true" t="shared" si="12" ref="F45:F50">(E45/E$11)</f>
        <v>0.07041235623664331</v>
      </c>
      <c r="G45" s="82">
        <f aca="true" t="shared" si="13" ref="G45:G50">(E45/E$45)</f>
        <v>1</v>
      </c>
      <c r="H45" s="49"/>
      <c r="I45" s="60">
        <f>SUM(I46:I50)</f>
        <v>1929</v>
      </c>
      <c r="J45" s="84"/>
      <c r="K45" s="81">
        <f aca="true" t="shared" si="14" ref="K45:W45">SUM(K46:K50)</f>
        <v>223566634</v>
      </c>
      <c r="L45" s="25">
        <f t="shared" si="14"/>
        <v>3</v>
      </c>
      <c r="M45" s="25">
        <f t="shared" si="14"/>
        <v>85</v>
      </c>
      <c r="N45" s="81">
        <f t="shared" si="14"/>
        <v>4015000</v>
      </c>
      <c r="O45" s="60">
        <f t="shared" si="14"/>
        <v>1</v>
      </c>
      <c r="P45" s="60">
        <f t="shared" si="14"/>
        <v>2</v>
      </c>
      <c r="Q45" s="81">
        <f t="shared" si="14"/>
        <v>15000</v>
      </c>
      <c r="R45" s="60">
        <f t="shared" si="14"/>
        <v>0</v>
      </c>
      <c r="S45" s="60">
        <f t="shared" si="14"/>
        <v>0</v>
      </c>
      <c r="T45" s="81">
        <f t="shared" si="14"/>
        <v>0</v>
      </c>
      <c r="U45" s="60">
        <f t="shared" si="14"/>
        <v>2</v>
      </c>
      <c r="V45" s="60">
        <f t="shared" si="14"/>
        <v>83</v>
      </c>
      <c r="W45" s="81">
        <f t="shared" si="14"/>
        <v>4000000</v>
      </c>
    </row>
    <row r="46" spans="2:23" ht="12.75">
      <c r="B46" s="60" t="s">
        <v>4</v>
      </c>
      <c r="C46" s="60">
        <v>154</v>
      </c>
      <c r="D46" s="60">
        <v>154</v>
      </c>
      <c r="E46" s="81">
        <v>16386688</v>
      </c>
      <c r="F46" s="82">
        <f t="shared" si="12"/>
        <v>0.005069940366957414</v>
      </c>
      <c r="G46" s="82">
        <f t="shared" si="13"/>
        <v>0.0720035607091212</v>
      </c>
      <c r="H46" s="49">
        <v>21</v>
      </c>
      <c r="I46" s="60">
        <v>154</v>
      </c>
      <c r="J46" s="84">
        <v>21</v>
      </c>
      <c r="K46" s="81">
        <v>16386688</v>
      </c>
      <c r="L46" s="60">
        <v>0</v>
      </c>
      <c r="M46" s="60">
        <v>0</v>
      </c>
      <c r="N46" s="81">
        <v>0</v>
      </c>
      <c r="O46" s="60">
        <v>0</v>
      </c>
      <c r="P46" s="60">
        <v>0</v>
      </c>
      <c r="Q46" s="81">
        <v>0</v>
      </c>
      <c r="R46" s="60">
        <v>0</v>
      </c>
      <c r="S46" s="60">
        <v>0</v>
      </c>
      <c r="T46" s="81">
        <v>0</v>
      </c>
      <c r="U46" s="60">
        <v>0</v>
      </c>
      <c r="V46" s="60">
        <v>0</v>
      </c>
      <c r="W46" s="81">
        <v>0</v>
      </c>
    </row>
    <row r="47" spans="2:23" ht="12.75">
      <c r="B47" s="60" t="s">
        <v>6</v>
      </c>
      <c r="C47" s="60">
        <v>686</v>
      </c>
      <c r="D47" s="60">
        <v>768</v>
      </c>
      <c r="E47" s="81">
        <v>74367926</v>
      </c>
      <c r="F47" s="82">
        <f t="shared" si="12"/>
        <v>0.02300897838747536</v>
      </c>
      <c r="G47" s="82">
        <f t="shared" si="13"/>
        <v>0.3267747255914333</v>
      </c>
      <c r="H47" s="49">
        <v>13</v>
      </c>
      <c r="I47" s="60">
        <v>683</v>
      </c>
      <c r="J47" s="84">
        <v>12</v>
      </c>
      <c r="K47" s="81">
        <v>70352926</v>
      </c>
      <c r="L47" s="60">
        <v>3</v>
      </c>
      <c r="M47" s="60">
        <v>85</v>
      </c>
      <c r="N47" s="81">
        <v>4015000</v>
      </c>
      <c r="O47" s="60">
        <v>1</v>
      </c>
      <c r="P47" s="60">
        <v>2</v>
      </c>
      <c r="Q47" s="81">
        <v>15000</v>
      </c>
      <c r="R47" s="60">
        <v>0</v>
      </c>
      <c r="S47" s="60">
        <v>0</v>
      </c>
      <c r="T47" s="81">
        <v>0</v>
      </c>
      <c r="U47" s="60">
        <v>2</v>
      </c>
      <c r="V47" s="60">
        <v>83</v>
      </c>
      <c r="W47" s="81">
        <v>4000000</v>
      </c>
    </row>
    <row r="48" spans="2:23" ht="12.75">
      <c r="B48" s="60" t="s">
        <v>13</v>
      </c>
      <c r="C48" s="60">
        <v>334</v>
      </c>
      <c r="D48" s="60">
        <v>334</v>
      </c>
      <c r="E48" s="81">
        <v>34773704</v>
      </c>
      <c r="F48" s="82">
        <f t="shared" si="12"/>
        <v>0.010758769900191456</v>
      </c>
      <c r="G48" s="82">
        <f t="shared" si="13"/>
        <v>0.15279661802586408</v>
      </c>
      <c r="H48" s="49">
        <v>19</v>
      </c>
      <c r="I48" s="60">
        <v>334</v>
      </c>
      <c r="J48" s="84">
        <v>18</v>
      </c>
      <c r="K48" s="81">
        <v>34773704</v>
      </c>
      <c r="L48" s="60">
        <v>0</v>
      </c>
      <c r="M48" s="60">
        <v>0</v>
      </c>
      <c r="N48" s="81">
        <v>0</v>
      </c>
      <c r="O48" s="60">
        <v>0</v>
      </c>
      <c r="P48" s="60">
        <v>0</v>
      </c>
      <c r="Q48" s="81">
        <v>0</v>
      </c>
      <c r="R48" s="60">
        <v>0</v>
      </c>
      <c r="S48" s="60">
        <v>0</v>
      </c>
      <c r="T48" s="81">
        <v>0</v>
      </c>
      <c r="U48" s="60">
        <v>0</v>
      </c>
      <c r="V48" s="60">
        <v>0</v>
      </c>
      <c r="W48" s="81">
        <v>0</v>
      </c>
    </row>
    <row r="49" spans="2:23" ht="12.75">
      <c r="B49" s="60" t="s">
        <v>16</v>
      </c>
      <c r="C49" s="60">
        <v>419</v>
      </c>
      <c r="D49" s="60">
        <v>419</v>
      </c>
      <c r="E49" s="81">
        <v>54872365</v>
      </c>
      <c r="F49" s="82">
        <f t="shared" si="12"/>
        <v>0.0169771718570538</v>
      </c>
      <c r="G49" s="82">
        <f t="shared" si="13"/>
        <v>0.24111069085653897</v>
      </c>
      <c r="H49" s="49">
        <v>15</v>
      </c>
      <c r="I49" s="60">
        <v>419</v>
      </c>
      <c r="J49" s="84">
        <v>15</v>
      </c>
      <c r="K49" s="81">
        <v>54872365</v>
      </c>
      <c r="L49" s="60">
        <v>0</v>
      </c>
      <c r="M49" s="60">
        <v>0</v>
      </c>
      <c r="N49" s="81">
        <v>0</v>
      </c>
      <c r="O49" s="60">
        <v>0</v>
      </c>
      <c r="P49" s="60">
        <v>0</v>
      </c>
      <c r="Q49" s="81">
        <v>0</v>
      </c>
      <c r="R49" s="60">
        <v>0</v>
      </c>
      <c r="S49" s="60">
        <v>0</v>
      </c>
      <c r="T49" s="81">
        <v>0</v>
      </c>
      <c r="U49" s="60">
        <v>0</v>
      </c>
      <c r="V49" s="60">
        <v>0</v>
      </c>
      <c r="W49" s="81">
        <v>0</v>
      </c>
    </row>
    <row r="50" spans="2:23" ht="12.75">
      <c r="B50" s="60" t="s">
        <v>19</v>
      </c>
      <c r="C50" s="60">
        <v>339</v>
      </c>
      <c r="D50" s="60">
        <v>339</v>
      </c>
      <c r="E50" s="81">
        <v>47180951</v>
      </c>
      <c r="F50" s="82">
        <f t="shared" si="12"/>
        <v>0.014597495724965277</v>
      </c>
      <c r="G50" s="82">
        <f t="shared" si="13"/>
        <v>0.2073144048170425</v>
      </c>
      <c r="H50" s="49">
        <v>16</v>
      </c>
      <c r="I50" s="60">
        <v>339</v>
      </c>
      <c r="J50" s="84">
        <v>17</v>
      </c>
      <c r="K50" s="81">
        <v>47180951</v>
      </c>
      <c r="L50" s="60">
        <v>0</v>
      </c>
      <c r="M50" s="60">
        <v>0</v>
      </c>
      <c r="N50" s="81">
        <v>0</v>
      </c>
      <c r="O50" s="60">
        <v>0</v>
      </c>
      <c r="P50" s="60">
        <v>0</v>
      </c>
      <c r="Q50" s="81">
        <v>0</v>
      </c>
      <c r="R50" s="60">
        <v>0</v>
      </c>
      <c r="S50" s="60">
        <v>0</v>
      </c>
      <c r="T50" s="81">
        <v>0</v>
      </c>
      <c r="U50" s="60">
        <v>0</v>
      </c>
      <c r="V50" s="60">
        <v>0</v>
      </c>
      <c r="W50" s="81">
        <v>0</v>
      </c>
    </row>
    <row r="51" spans="2:23" ht="12.75">
      <c r="B51" s="60"/>
      <c r="C51" s="25"/>
      <c r="D51" s="25"/>
      <c r="E51" s="81"/>
      <c r="F51" s="82"/>
      <c r="G51" s="82"/>
      <c r="H51" s="49"/>
      <c r="I51" s="25"/>
      <c r="J51" s="25"/>
      <c r="K51" s="81"/>
      <c r="L51" s="25"/>
      <c r="M51" s="25"/>
      <c r="N51" s="81"/>
      <c r="O51" s="25"/>
      <c r="P51" s="25"/>
      <c r="Q51" s="81"/>
      <c r="R51" s="25"/>
      <c r="S51" s="25"/>
      <c r="T51" s="81"/>
      <c r="U51" s="25"/>
      <c r="V51" s="25"/>
      <c r="W51" s="81"/>
    </row>
    <row r="52" spans="2:23" ht="12.75">
      <c r="B52" s="60" t="s">
        <v>51</v>
      </c>
      <c r="C52" s="60">
        <f>SUM(C53:C58)</f>
        <v>1191</v>
      </c>
      <c r="D52" s="60">
        <f>SUM(D53:D58)</f>
        <v>1426</v>
      </c>
      <c r="E52" s="81">
        <f>SUM(E53:E58)</f>
        <v>151074740</v>
      </c>
      <c r="F52" s="82">
        <f>(E52/E$11)</f>
        <v>0.046741594320560444</v>
      </c>
      <c r="G52" s="82">
        <f>(E52/E$52)</f>
        <v>1</v>
      </c>
      <c r="H52" s="49"/>
      <c r="I52" s="60">
        <f>SUM(I53:I56)</f>
        <v>1134</v>
      </c>
      <c r="J52" s="93"/>
      <c r="K52" s="81">
        <f>SUM(K53:K56)</f>
        <v>133283899</v>
      </c>
      <c r="L52" s="25">
        <f aca="true" t="shared" si="15" ref="L52:W52">SUM(L53:L60)</f>
        <v>57</v>
      </c>
      <c r="M52" s="25">
        <f t="shared" si="15"/>
        <v>292</v>
      </c>
      <c r="N52" s="81">
        <f t="shared" si="15"/>
        <v>17790841</v>
      </c>
      <c r="O52" s="60">
        <f t="shared" si="15"/>
        <v>32</v>
      </c>
      <c r="P52" s="60">
        <f t="shared" si="15"/>
        <v>64</v>
      </c>
      <c r="Q52" s="81">
        <f t="shared" si="15"/>
        <v>4418243</v>
      </c>
      <c r="R52" s="60">
        <f t="shared" si="15"/>
        <v>8</v>
      </c>
      <c r="S52" s="60">
        <f t="shared" si="15"/>
        <v>31</v>
      </c>
      <c r="T52" s="81">
        <f t="shared" si="15"/>
        <v>1594295</v>
      </c>
      <c r="U52" s="60">
        <f t="shared" si="15"/>
        <v>17</v>
      </c>
      <c r="V52" s="60">
        <f t="shared" si="15"/>
        <v>197</v>
      </c>
      <c r="W52" s="81">
        <f t="shared" si="15"/>
        <v>11778303</v>
      </c>
    </row>
    <row r="53" spans="2:23" ht="12.75">
      <c r="B53" s="60" t="s">
        <v>8</v>
      </c>
      <c r="C53" s="60">
        <v>109</v>
      </c>
      <c r="D53" s="60">
        <v>109</v>
      </c>
      <c r="E53" s="81">
        <v>11120636</v>
      </c>
      <c r="F53" s="82">
        <f>(E53/E$11)</f>
        <v>0.0034406563036191227</v>
      </c>
      <c r="G53" s="82">
        <f>(E53/E$52)</f>
        <v>0.0736101614340028</v>
      </c>
      <c r="H53" s="49">
        <v>22</v>
      </c>
      <c r="I53" s="60">
        <v>109</v>
      </c>
      <c r="J53" s="84">
        <v>22</v>
      </c>
      <c r="K53" s="81">
        <v>11120636</v>
      </c>
      <c r="L53" s="60">
        <v>0</v>
      </c>
      <c r="M53" s="60">
        <v>0</v>
      </c>
      <c r="N53" s="81">
        <v>0</v>
      </c>
      <c r="O53" s="60">
        <v>0</v>
      </c>
      <c r="P53" s="60">
        <v>0</v>
      </c>
      <c r="Q53" s="81">
        <v>0</v>
      </c>
      <c r="R53" s="60">
        <v>0</v>
      </c>
      <c r="S53" s="60">
        <v>0</v>
      </c>
      <c r="T53" s="81">
        <v>0</v>
      </c>
      <c r="U53" s="60">
        <v>0</v>
      </c>
      <c r="V53" s="60">
        <v>0</v>
      </c>
      <c r="W53" s="81">
        <v>0</v>
      </c>
    </row>
    <row r="54" spans="2:23" ht="12.75">
      <c r="B54" s="60" t="s">
        <v>18</v>
      </c>
      <c r="C54" s="60">
        <v>27</v>
      </c>
      <c r="D54" s="60">
        <v>27</v>
      </c>
      <c r="E54" s="81">
        <v>2331065</v>
      </c>
      <c r="F54" s="82">
        <f>(E54/E$11)</f>
        <v>0.0007212171575794685</v>
      </c>
      <c r="G54" s="82">
        <f>(E54/E$52)</f>
        <v>0.015429879276972444</v>
      </c>
      <c r="H54" s="49">
        <v>24</v>
      </c>
      <c r="I54" s="60">
        <v>27</v>
      </c>
      <c r="J54" s="84">
        <v>24</v>
      </c>
      <c r="K54" s="81">
        <v>2331065</v>
      </c>
      <c r="L54" s="60">
        <v>0</v>
      </c>
      <c r="M54" s="60">
        <v>0</v>
      </c>
      <c r="N54" s="81">
        <v>0</v>
      </c>
      <c r="O54" s="60">
        <v>0</v>
      </c>
      <c r="P54" s="60">
        <v>0</v>
      </c>
      <c r="Q54" s="81">
        <v>0</v>
      </c>
      <c r="R54" s="60">
        <v>0</v>
      </c>
      <c r="S54" s="60">
        <v>0</v>
      </c>
      <c r="T54" s="81">
        <v>0</v>
      </c>
      <c r="U54" s="60">
        <v>0</v>
      </c>
      <c r="V54" s="60">
        <v>0</v>
      </c>
      <c r="W54" s="81">
        <v>0</v>
      </c>
    </row>
    <row r="55" spans="2:23" ht="12.75">
      <c r="B55" s="60" t="s">
        <v>21</v>
      </c>
      <c r="C55" s="60">
        <v>403</v>
      </c>
      <c r="D55" s="60">
        <v>480</v>
      </c>
      <c r="E55" s="81">
        <v>45042506</v>
      </c>
      <c r="F55" s="82">
        <f>(E55/E$11)</f>
        <v>0.01393587400933743</v>
      </c>
      <c r="G55" s="82">
        <f>(E55/E$52)</f>
        <v>0.298147168745748</v>
      </c>
      <c r="H55" s="49">
        <v>17</v>
      </c>
      <c r="I55" s="60">
        <v>371</v>
      </c>
      <c r="J55" s="84">
        <v>16</v>
      </c>
      <c r="K55" s="81">
        <v>37950106</v>
      </c>
      <c r="L55" s="60">
        <v>32</v>
      </c>
      <c r="M55" s="60">
        <v>109</v>
      </c>
      <c r="N55" s="81">
        <v>7092400</v>
      </c>
      <c r="O55" s="60">
        <v>24</v>
      </c>
      <c r="P55" s="60">
        <v>48</v>
      </c>
      <c r="Q55" s="81">
        <v>2972000</v>
      </c>
      <c r="R55" s="60">
        <v>4</v>
      </c>
      <c r="S55" s="60">
        <v>16</v>
      </c>
      <c r="T55" s="81">
        <v>410400</v>
      </c>
      <c r="U55" s="60">
        <v>4</v>
      </c>
      <c r="V55" s="60">
        <v>45</v>
      </c>
      <c r="W55" s="81">
        <v>3710000</v>
      </c>
    </row>
    <row r="56" spans="2:23" ht="12.75">
      <c r="B56" s="60" t="s">
        <v>22</v>
      </c>
      <c r="C56" s="60">
        <v>652</v>
      </c>
      <c r="D56" s="60">
        <v>810</v>
      </c>
      <c r="E56" s="81">
        <v>92580533</v>
      </c>
      <c r="F56" s="82">
        <f>(E56/E$11)</f>
        <v>0.028643846850024426</v>
      </c>
      <c r="G56" s="82">
        <f>(E56/E$52)</f>
        <v>0.6128127905432768</v>
      </c>
      <c r="H56" s="49">
        <v>12</v>
      </c>
      <c r="I56" s="60">
        <v>627</v>
      </c>
      <c r="J56" s="84">
        <v>13</v>
      </c>
      <c r="K56" s="81">
        <v>81882092</v>
      </c>
      <c r="L56" s="60">
        <v>25</v>
      </c>
      <c r="M56" s="60">
        <v>183</v>
      </c>
      <c r="N56" s="81">
        <v>10698441</v>
      </c>
      <c r="O56" s="60">
        <v>8</v>
      </c>
      <c r="P56" s="60">
        <v>16</v>
      </c>
      <c r="Q56" s="81">
        <v>1446243</v>
      </c>
      <c r="R56" s="60">
        <v>4</v>
      </c>
      <c r="S56" s="60">
        <v>15</v>
      </c>
      <c r="T56" s="81">
        <v>1183895</v>
      </c>
      <c r="U56" s="60">
        <v>13</v>
      </c>
      <c r="V56" s="60">
        <v>152</v>
      </c>
      <c r="W56" s="81">
        <v>8068303</v>
      </c>
    </row>
    <row r="57" spans="2:23" ht="12.75">
      <c r="B57" s="86"/>
      <c r="C57" s="86"/>
      <c r="D57" s="86"/>
      <c r="E57" s="87"/>
      <c r="F57" s="86"/>
      <c r="G57" s="86"/>
      <c r="H57" s="86"/>
      <c r="I57" s="86"/>
      <c r="J57" s="86"/>
      <c r="K57" s="87"/>
      <c r="L57" s="86"/>
      <c r="M57" s="86"/>
      <c r="N57" s="87"/>
      <c r="O57" s="86"/>
      <c r="P57" s="86"/>
      <c r="Q57" s="87"/>
      <c r="R57" s="86"/>
      <c r="S57" s="86"/>
      <c r="T57" s="87"/>
      <c r="U57" s="86"/>
      <c r="V57" s="86"/>
      <c r="W57" s="87"/>
    </row>
    <row r="58" spans="2:22" ht="12.75">
      <c r="B58" s="1"/>
      <c r="C58" s="1"/>
      <c r="D58" s="1"/>
      <c r="I58" s="1"/>
      <c r="J58" s="1"/>
      <c r="O58" s="1"/>
      <c r="P58" s="1"/>
      <c r="R58" s="1"/>
      <c r="S58" s="1"/>
      <c r="U58" s="1"/>
      <c r="V58" s="1"/>
    </row>
    <row r="59" ht="12.75">
      <c r="B59" s="85" t="s">
        <v>36</v>
      </c>
    </row>
    <row r="60" ht="12.75">
      <c r="B60" s="85" t="s">
        <v>37</v>
      </c>
    </row>
    <row r="61" ht="12.75">
      <c r="B61" s="94" t="s">
        <v>53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2005-04-18T13:32:10Z</dcterms:created>
  <dcterms:modified xsi:type="dcterms:W3CDTF">2005-04-19T20:05:27Z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