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3c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<sst xmlns="http://schemas.openxmlformats.org/spreadsheetml/2006/main" count="76" uniqueCount="54">
  <si>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BALTIMORE CITY</t>
  </si>
  <si>
    <t>OLD SUBURBAN COUNTIES</t>
  </si>
  <si>
    <t>NEW SUBURBAN COUNTIES</t>
  </si>
  <si>
    <t>BALANCE OF STATE</t>
  </si>
  <si>
    <t>METROPOLITAN COUNTIES</t>
  </si>
  <si>
    <t>NON METROPOLITAN COUNTIES</t>
  </si>
  <si>
    <t>JURISDICTION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</si>
  <si>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</si>
  <si>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</si>
  <si>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</si>
  <si>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</si>
  <si>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</si>
  <si>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</si>
  <si>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</si>
  <si>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</si>
  <si>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</si>
  <si>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</si>
  <si>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</si>
  <si>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</si>
  <si>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</si>
  <si>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</si>
  <si>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</si>
  <si>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</si>
  <si>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</si>
  <si>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</si>
  <si>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</si>
  <si>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</si>
  <si>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</si>
  <si>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</si>
  <si>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</si>
  <si>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</si>
  <si>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</si>
  <si>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</si>
  <si>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</si>
  <si>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</si>
  <si>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</si>
  <si>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</si>
  <si>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</si>
  <si>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</si>
  <si>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</si>
  <si>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</si>
  <si>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1999</t>
  </si>
  <si>
    <t>TOTAL HOUSING UNITS</t>
  </si>
  <si>
    <t>SINGLE-FAMILY UNITS</t>
  </si>
  <si>
    <t>CHANGE</t>
  </si>
  <si>
    <t>COUNTY RANK</t>
  </si>
  <si>
    <t>STATE PERCENT</t>
  </si>
  <si>
    <t>PERCENT</t>
  </si>
  <si>
    <t>SINGLE</t>
  </si>
  <si>
    <t>TOTAL</t>
  </si>
  <si>
    <t>FAMILY</t>
  </si>
  <si>
    <t>NET</t>
  </si>
  <si>
    <t>1996</t>
  </si>
  <si>
    <t>Table 3C.  NEW HOUSING UNITS AUTHORIZED FOR CONSTRUCTION:  1999 and 1996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</si>
</sst>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8" xfId="0" applyNumberFormat="1" applyFont="1" applyBorder="1" applyAlignment="1">
      <alignment horizontal="centerContinuous"/>
    </xf>
    <xf numFmtId="3" fontId="1" fillId="0" borderId="7" xfId="0" applyNumberFormat="1" applyFont="1" applyBorder="1" applyAlignment="1">
      <alignment horizontal="centerContinuous"/>
    </xf>
    <xf numFmtId="0" fontId="0" fillId="0" borderId="9" xfId="0" applyBorder="1" applyAlignment="1">
      <alignment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>
      <alignment horizontal="centerContinuous"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Font="1" applyBorder="1" applyAlignment="1">
      <alignment/>
    </xf>
    <xf numFmtId="41" fontId="0" fillId="0" borderId="2" xfId="0" applyNumberFormat="1" applyFill="1" applyBorder="1" applyAlignment="1">
      <alignment/>
    </xf>
    <xf numFmtId="41" fontId="0" fillId="0" borderId="2" xfId="0" applyNumberFormat="1" applyFont="1" applyBorder="1" applyAlignment="1">
      <alignment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</cols>
  <sheetData>
    <row r="1" spans="2:2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15">
      <c r="B2" s="51" t="s">
        <v>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12.75"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ht="12.75">
      <c r="B5" s="16"/>
      <c r="C5" s="17"/>
      <c r="D5" s="16"/>
      <c r="E5" s="17"/>
      <c r="F5" s="18"/>
      <c r="G5" s="17"/>
      <c r="H5" s="17"/>
      <c r="I5" s="18"/>
      <c r="J5" s="16"/>
      <c r="K5" s="17"/>
      <c r="L5" s="17"/>
      <c r="M5" s="17"/>
      <c r="N5" s="17"/>
      <c r="O5" s="18"/>
      <c r="P5" s="17"/>
      <c r="Q5" s="17"/>
      <c r="R5" s="17"/>
      <c r="S5" s="17"/>
      <c r="T5" s="17"/>
      <c r="U5" s="18"/>
    </row>
    <row r="6" spans="2:21" ht="12.75">
      <c r="B6" s="19"/>
      <c r="C6" s="12"/>
      <c r="D6" s="20" t="s">
        <v>41</v>
      </c>
      <c r="E6" s="21"/>
      <c r="F6" s="22"/>
      <c r="G6" s="20" t="s">
        <v>52</v>
      </c>
      <c r="H6" s="21"/>
      <c r="I6" s="22"/>
      <c r="J6" s="23" t="s">
        <v>42</v>
      </c>
      <c r="K6" s="21"/>
      <c r="L6" s="21"/>
      <c r="M6" s="21"/>
      <c r="N6" s="21"/>
      <c r="O6" s="22"/>
      <c r="P6" s="21" t="s">
        <v>43</v>
      </c>
      <c r="Q6" s="21"/>
      <c r="R6" s="21"/>
      <c r="S6" s="21"/>
      <c r="T6" s="21"/>
      <c r="U6" s="22"/>
    </row>
    <row r="7" spans="2:21" ht="12.75">
      <c r="B7" s="19"/>
      <c r="C7" s="12"/>
      <c r="D7" s="24"/>
      <c r="E7" s="25"/>
      <c r="F7" s="26"/>
      <c r="G7" s="24"/>
      <c r="H7" s="25"/>
      <c r="I7" s="26"/>
      <c r="J7" s="19"/>
      <c r="K7" s="12"/>
      <c r="L7" s="12"/>
      <c r="M7" s="12"/>
      <c r="N7" s="12"/>
      <c r="O7" s="27"/>
      <c r="P7" s="12"/>
      <c r="Q7" s="12"/>
      <c r="R7" s="12"/>
      <c r="S7" s="12"/>
      <c r="T7" s="12"/>
      <c r="U7" s="27"/>
    </row>
    <row r="8" spans="2:21" ht="12.75">
      <c r="B8" s="19"/>
      <c r="C8" s="12"/>
      <c r="D8" s="28"/>
      <c r="E8" s="28"/>
      <c r="F8" s="28"/>
      <c r="G8" s="28"/>
      <c r="H8" s="28"/>
      <c r="I8" s="28"/>
      <c r="J8" s="16"/>
      <c r="K8" s="17"/>
      <c r="L8" s="16"/>
      <c r="M8" s="18"/>
      <c r="N8" s="17"/>
      <c r="O8" s="18"/>
      <c r="P8" s="17"/>
      <c r="Q8" s="17"/>
      <c r="R8" s="16"/>
      <c r="S8" s="18"/>
      <c r="T8" s="17"/>
      <c r="U8" s="18"/>
    </row>
    <row r="9" spans="2:21" ht="12.75">
      <c r="B9" s="19"/>
      <c r="C9" s="12"/>
      <c r="D9" s="29"/>
      <c r="E9" s="29"/>
      <c r="F9" s="29"/>
      <c r="G9" s="29"/>
      <c r="H9" s="29"/>
      <c r="I9" s="29"/>
      <c r="J9" s="23" t="s">
        <v>44</v>
      </c>
      <c r="K9" s="21"/>
      <c r="L9" s="23" t="s">
        <v>45</v>
      </c>
      <c r="M9" s="22"/>
      <c r="N9" s="21" t="s">
        <v>46</v>
      </c>
      <c r="O9" s="22"/>
      <c r="P9" s="21" t="s">
        <v>44</v>
      </c>
      <c r="Q9" s="21"/>
      <c r="R9" s="23" t="s">
        <v>45</v>
      </c>
      <c r="S9" s="22"/>
      <c r="T9" s="21" t="s">
        <v>46</v>
      </c>
      <c r="U9" s="22"/>
    </row>
    <row r="10" spans="2:21" ht="12.75">
      <c r="B10" s="19"/>
      <c r="C10" s="12"/>
      <c r="D10" s="29"/>
      <c r="E10" s="30"/>
      <c r="F10" s="30" t="s">
        <v>47</v>
      </c>
      <c r="G10" s="29"/>
      <c r="H10" s="30"/>
      <c r="I10" s="30" t="s">
        <v>47</v>
      </c>
      <c r="J10" s="19"/>
      <c r="K10" s="12"/>
      <c r="L10" s="19"/>
      <c r="M10" s="27"/>
      <c r="N10" s="12"/>
      <c r="O10" s="27"/>
      <c r="P10" s="12"/>
      <c r="Q10" s="12"/>
      <c r="R10" s="19"/>
      <c r="S10" s="27"/>
      <c r="T10" s="12"/>
      <c r="U10" s="27"/>
    </row>
    <row r="11" spans="2:21" ht="12.75">
      <c r="B11" s="19"/>
      <c r="C11" s="12"/>
      <c r="D11" s="29"/>
      <c r="E11" s="30" t="s">
        <v>48</v>
      </c>
      <c r="F11" s="30" t="s">
        <v>48</v>
      </c>
      <c r="G11" s="29"/>
      <c r="H11" s="30" t="s">
        <v>48</v>
      </c>
      <c r="I11" s="30" t="s">
        <v>48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2:21" ht="12.75">
      <c r="B12" s="19" t="s">
        <v>6</v>
      </c>
      <c r="C12" s="12"/>
      <c r="D12" s="30" t="s">
        <v>49</v>
      </c>
      <c r="E12" s="30" t="s">
        <v>50</v>
      </c>
      <c r="F12" s="30" t="s">
        <v>50</v>
      </c>
      <c r="G12" s="30" t="s">
        <v>49</v>
      </c>
      <c r="H12" s="30" t="s">
        <v>50</v>
      </c>
      <c r="I12" s="30" t="s">
        <v>50</v>
      </c>
      <c r="J12" s="30" t="s">
        <v>51</v>
      </c>
      <c r="K12" s="29" t="s">
        <v>47</v>
      </c>
      <c r="L12" s="31" t="s">
        <v>41</v>
      </c>
      <c r="M12" s="31" t="s">
        <v>52</v>
      </c>
      <c r="N12" s="31" t="s">
        <v>41</v>
      </c>
      <c r="O12" s="31" t="s">
        <v>52</v>
      </c>
      <c r="P12" s="30" t="s">
        <v>51</v>
      </c>
      <c r="Q12" s="30" t="s">
        <v>47</v>
      </c>
      <c r="R12" s="31" t="s">
        <v>41</v>
      </c>
      <c r="S12" s="31" t="s">
        <v>52</v>
      </c>
      <c r="T12" s="31" t="s">
        <v>41</v>
      </c>
      <c r="U12" s="31" t="s">
        <v>52</v>
      </c>
    </row>
    <row r="13" spans="2:21" ht="12.75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6"/>
      <c r="S13" s="6"/>
      <c r="T13" s="34"/>
      <c r="U13" s="34"/>
    </row>
    <row r="14" spans="2:21" ht="12.75">
      <c r="B14" s="35"/>
      <c r="C14" s="36"/>
      <c r="D14" s="1"/>
      <c r="E14" s="1"/>
      <c r="F14" s="1"/>
      <c r="G14" s="1"/>
      <c r="H14" s="1"/>
      <c r="I14" s="1"/>
      <c r="J14" s="37"/>
      <c r="K14" s="37"/>
      <c r="L14" s="37"/>
      <c r="M14" s="37"/>
      <c r="N14" s="37"/>
      <c r="O14" s="37"/>
      <c r="P14" s="37"/>
      <c r="Q14" s="37"/>
      <c r="R14" s="3"/>
      <c r="S14" s="3"/>
      <c r="T14" s="37"/>
      <c r="U14" s="37"/>
    </row>
    <row r="15" spans="2:21" ht="12.75">
      <c r="B15" s="38" t="s">
        <v>7</v>
      </c>
      <c r="C15" s="39"/>
      <c r="D15" s="4">
        <f>(D22+D23)</f>
        <v>29757</v>
      </c>
      <c r="E15" s="4">
        <f>(E22+E23)</f>
        <v>24167</v>
      </c>
      <c r="F15" s="7">
        <f>(E15/D15)</f>
        <v>0.8121450415028396</v>
      </c>
      <c r="G15" s="4">
        <f>(G22+G23)</f>
        <v>25108</v>
      </c>
      <c r="H15" s="4">
        <f>(H22+H23)</f>
        <v>22594</v>
      </c>
      <c r="I15" s="7">
        <f>(H15/G15)</f>
        <v>0.899872550581488</v>
      </c>
      <c r="J15" s="40">
        <f>(D15-G15)</f>
        <v>4649</v>
      </c>
      <c r="K15" s="7">
        <f>(J15/G15)</f>
        <v>0.18516010833200575</v>
      </c>
      <c r="L15" s="40"/>
      <c r="M15" s="40"/>
      <c r="N15" s="7">
        <f>(D15/D$15)</f>
        <v>1</v>
      </c>
      <c r="O15" s="7">
        <f>(G15/G$15)</f>
        <v>1</v>
      </c>
      <c r="P15" s="40">
        <f>(E15-H15)</f>
        <v>1573</v>
      </c>
      <c r="Q15" s="7">
        <f>(P15/H15)</f>
        <v>0.06962025316455696</v>
      </c>
      <c r="R15" s="5"/>
      <c r="S15" s="5"/>
      <c r="T15" s="7">
        <f>(E15/E$15)</f>
        <v>1</v>
      </c>
      <c r="U15" s="7">
        <f>(H15/H$15)</f>
        <v>1</v>
      </c>
    </row>
    <row r="16" spans="2:21" ht="12.75">
      <c r="B16" s="38"/>
      <c r="C16" s="39"/>
      <c r="D16" s="4"/>
      <c r="E16" s="4"/>
      <c r="F16" s="41"/>
      <c r="G16" s="4"/>
      <c r="H16" s="4"/>
      <c r="I16" s="41"/>
      <c r="J16" s="40"/>
      <c r="K16" s="40"/>
      <c r="L16" s="40"/>
      <c r="M16" s="40"/>
      <c r="N16" s="40"/>
      <c r="O16" s="40"/>
      <c r="P16" s="40"/>
      <c r="Q16" s="40"/>
      <c r="R16" s="5"/>
      <c r="S16" s="5"/>
      <c r="T16" s="40"/>
      <c r="U16" s="40"/>
    </row>
    <row r="17" spans="2:21" ht="12.75">
      <c r="B17" s="38" t="s">
        <v>1</v>
      </c>
      <c r="C17" s="39"/>
      <c r="D17" s="9">
        <f>(D27+D28+D36+D37)</f>
        <v>14253</v>
      </c>
      <c r="E17" s="9">
        <f>(E27+E28+E36+E37)</f>
        <v>10460</v>
      </c>
      <c r="F17" s="7">
        <f>(E17/D17)</f>
        <v>0.7338805865431839</v>
      </c>
      <c r="G17" s="9">
        <f>(G27+G28+G36+G37)</f>
        <v>11662</v>
      </c>
      <c r="H17" s="9">
        <f>(H27+H28+H36+H37)</f>
        <v>10041</v>
      </c>
      <c r="I17" s="7">
        <f>(H17/G17)</f>
        <v>0.8610015434745326</v>
      </c>
      <c r="J17" s="40">
        <f>(D17-G17)</f>
        <v>2591</v>
      </c>
      <c r="K17" s="7">
        <f>(J17/G17)</f>
        <v>0.22217458411936203</v>
      </c>
      <c r="L17" s="40"/>
      <c r="M17" s="40"/>
      <c r="N17" s="7">
        <f>(D17/D$15)</f>
        <v>0.4789797358604698</v>
      </c>
      <c r="O17" s="7">
        <f>(G17/G$15)</f>
        <v>0.4644734745897722</v>
      </c>
      <c r="P17" s="40">
        <f>(E17-H17)</f>
        <v>419</v>
      </c>
      <c r="Q17" s="7">
        <f>(P17/H17)</f>
        <v>0.04172891146300169</v>
      </c>
      <c r="R17" s="5"/>
      <c r="S17" s="5"/>
      <c r="T17" s="7">
        <f>(E17/E$15)</f>
        <v>0.4328216162535689</v>
      </c>
      <c r="U17" s="7">
        <f>(H17/H$15)</f>
        <v>0.4444100203593874</v>
      </c>
    </row>
    <row r="18" spans="2:21" ht="12.75">
      <c r="B18" s="38" t="s">
        <v>2</v>
      </c>
      <c r="C18" s="39"/>
      <c r="D18" s="9">
        <f>(D29+D30+D31+D35+D40+D41+D42+D51+D53)</f>
        <v>12348</v>
      </c>
      <c r="E18" s="9">
        <f>(E29+E30+E31+E35+E40+E41+E42+E51+E53)</f>
        <v>11118</v>
      </c>
      <c r="F18" s="7">
        <f>(E18/D18)</f>
        <v>0.9003887269193391</v>
      </c>
      <c r="G18" s="9">
        <f>(G29+G30+G31+G35+G40+G41+G42+G51+G53)</f>
        <v>10460</v>
      </c>
      <c r="H18" s="9">
        <f>(H29+H30+H31+H35+H40+H41+H42+H51+H53)</f>
        <v>9816</v>
      </c>
      <c r="I18" s="7">
        <f>(H18/G18)</f>
        <v>0.9384321223709369</v>
      </c>
      <c r="J18" s="40">
        <f>(D18-G18)</f>
        <v>1888</v>
      </c>
      <c r="K18" s="7">
        <f>(J18/G18)</f>
        <v>0.18049713193116634</v>
      </c>
      <c r="L18" s="40"/>
      <c r="M18" s="40"/>
      <c r="N18" s="7">
        <f>(D18/D$15)</f>
        <v>0.41496118560338746</v>
      </c>
      <c r="O18" s="7">
        <f>(G18/G$15)</f>
        <v>0.41660028676119165</v>
      </c>
      <c r="P18" s="40">
        <f>(E18-H18)</f>
        <v>1302</v>
      </c>
      <c r="Q18" s="7">
        <f>(P18/H18)</f>
        <v>0.132640586797066</v>
      </c>
      <c r="R18" s="5"/>
      <c r="S18" s="5"/>
      <c r="T18" s="7">
        <f>(E18/E$15)</f>
        <v>0.46004882691273224</v>
      </c>
      <c r="U18" s="7">
        <f>(H18/H$15)</f>
        <v>0.43445162432504203</v>
      </c>
    </row>
    <row r="19" spans="2:21" ht="12.75">
      <c r="B19" s="38" t="s">
        <v>0</v>
      </c>
      <c r="C19" s="39"/>
      <c r="D19" s="9">
        <f>(D32)</f>
        <v>191</v>
      </c>
      <c r="E19" s="9">
        <f>(E32)</f>
        <v>46</v>
      </c>
      <c r="F19" s="7">
        <f>(E19/D19)</f>
        <v>0.24083769633507854</v>
      </c>
      <c r="G19" s="9">
        <f>(G32)</f>
        <v>107</v>
      </c>
      <c r="H19" s="9">
        <f>(H32)</f>
        <v>70</v>
      </c>
      <c r="I19" s="7">
        <f>(H19/G19)</f>
        <v>0.6542056074766355</v>
      </c>
      <c r="J19" s="40">
        <f>(D19-G19)</f>
        <v>84</v>
      </c>
      <c r="K19" s="7">
        <f>(J19/G19)</f>
        <v>0.7850467289719626</v>
      </c>
      <c r="L19" s="40"/>
      <c r="M19" s="40"/>
      <c r="N19" s="7">
        <f>(D19/D$15)</f>
        <v>0.006418657794804584</v>
      </c>
      <c r="O19" s="7">
        <f>(G19/G$15)</f>
        <v>0.004261589931495937</v>
      </c>
      <c r="P19" s="40">
        <f>(E19-H19)</f>
        <v>-24</v>
      </c>
      <c r="Q19" s="7">
        <f>(P19/H19)</f>
        <v>-0.34285714285714286</v>
      </c>
      <c r="R19" s="5"/>
      <c r="S19" s="5"/>
      <c r="T19" s="7">
        <f>(E19/E$15)</f>
        <v>0.0019034220217652171</v>
      </c>
      <c r="U19" s="7">
        <f>(H19/H$15)</f>
        <v>0.0030981676551296803</v>
      </c>
    </row>
    <row r="20" spans="2:21" ht="12.75">
      <c r="B20" s="38" t="s">
        <v>3</v>
      </c>
      <c r="C20" s="39"/>
      <c r="D20" s="9">
        <f>(D45+D46+D47+D50+D52+D54+D57+D58+D59+D60)</f>
        <v>2965</v>
      </c>
      <c r="E20" s="9">
        <f>(E45+E46+E47+E50+E52+E54+E57+E58+E59+E60)</f>
        <v>2543</v>
      </c>
      <c r="F20" s="7">
        <f>(E20/D20)</f>
        <v>0.8576728499156829</v>
      </c>
      <c r="G20" s="9">
        <f>(G45+G46+G47+G50+G52+G54+G57+G58+G59+G60)</f>
        <v>2879</v>
      </c>
      <c r="H20" s="9">
        <f>(H45+H46+H47+H50+H52+H54+H57+H58+H59+H60)</f>
        <v>2667</v>
      </c>
      <c r="I20" s="7">
        <f>(H20/G20)</f>
        <v>0.9263633205974297</v>
      </c>
      <c r="J20" s="40">
        <f>(D20-G20)</f>
        <v>86</v>
      </c>
      <c r="K20" s="7">
        <f>(J20/G20)</f>
        <v>0.029871483153872874</v>
      </c>
      <c r="L20" s="40"/>
      <c r="M20" s="40"/>
      <c r="N20" s="7">
        <f>(D20/D$15)</f>
        <v>0.09964042074133818</v>
      </c>
      <c r="O20" s="7">
        <f>(G20/G$15)</f>
        <v>0.11466464871754023</v>
      </c>
      <c r="P20" s="40">
        <f>(E20-H20)</f>
        <v>-124</v>
      </c>
      <c r="Q20" s="7">
        <f>(P20/H20)</f>
        <v>-0.046494188226471694</v>
      </c>
      <c r="R20" s="5"/>
      <c r="S20" s="5"/>
      <c r="T20" s="7">
        <f>(E20/E$15)</f>
        <v>0.10522613481193363</v>
      </c>
      <c r="U20" s="7">
        <f>(H20/H$15)</f>
        <v>0.11804018766044083</v>
      </c>
    </row>
    <row r="21" spans="2:21" ht="12.75">
      <c r="B21" s="38"/>
      <c r="C21" s="39"/>
      <c r="D21" s="4"/>
      <c r="E21" s="4"/>
      <c r="F21" s="41"/>
      <c r="G21" s="4"/>
      <c r="H21" s="4"/>
      <c r="I21" s="41"/>
      <c r="J21" s="40"/>
      <c r="K21" s="40"/>
      <c r="L21" s="40"/>
      <c r="M21" s="40"/>
      <c r="N21" s="40"/>
      <c r="O21" s="40"/>
      <c r="P21" s="40"/>
      <c r="Q21" s="40"/>
      <c r="R21" s="5"/>
      <c r="S21" s="5"/>
      <c r="T21" s="40"/>
      <c r="U21" s="40"/>
    </row>
    <row r="22" spans="2:21" ht="12.75">
      <c r="B22" s="38" t="s">
        <v>4</v>
      </c>
      <c r="C22" s="39"/>
      <c r="D22" s="4">
        <f>(D27+D28+D29+D30+D31+D32+D35+D36+D37+D40+D41+D45+D47+D51+D53+D58+D59)</f>
        <v>27402</v>
      </c>
      <c r="E22" s="4">
        <f>(E27+E28+E29+E30+E31+E32+E35+E36+E37+E40+E41+E45+E47+E51+E53+E58+E59)</f>
        <v>22051</v>
      </c>
      <c r="F22" s="7">
        <f>(E22/D22)</f>
        <v>0.8047222830450332</v>
      </c>
      <c r="G22" s="4">
        <f>(G27+G28+G29+G30+G31+G32+G35+G36+G37+G40+G41+G45+G47+G51+G53+G58+G59)</f>
        <v>22625</v>
      </c>
      <c r="H22" s="4">
        <f>(H27+H28+H29+H30+H31+H32+H35+H36+H37+H40+H41+H45+H47+H51+H53+H58+H59)</f>
        <v>20272</v>
      </c>
      <c r="I22" s="7">
        <f>(H22/G22)</f>
        <v>0.896</v>
      </c>
      <c r="J22" s="40">
        <f>(D22-G22)</f>
        <v>4777</v>
      </c>
      <c r="K22" s="7">
        <f>(J22/G22)</f>
        <v>0.21113812154696132</v>
      </c>
      <c r="L22" s="40"/>
      <c r="M22" s="40"/>
      <c r="N22" s="7">
        <f>(D22/D$15)</f>
        <v>0.9208589575562053</v>
      </c>
      <c r="O22" s="7">
        <f>(G22/G$15)</f>
        <v>0.9011072168233233</v>
      </c>
      <c r="P22" s="40">
        <f>(E22-H22)</f>
        <v>1779</v>
      </c>
      <c r="Q22" s="7">
        <f>(P22/H22)</f>
        <v>0.08775651144435676</v>
      </c>
      <c r="R22" s="5"/>
      <c r="S22" s="5"/>
      <c r="T22" s="7">
        <f>(E22/E$15)</f>
        <v>0.9124425869988</v>
      </c>
      <c r="U22" s="7">
        <f>(H22/H$15)</f>
        <v>0.8972293529255555</v>
      </c>
    </row>
    <row r="23" spans="2:21" ht="12.75">
      <c r="B23" s="38" t="s">
        <v>5</v>
      </c>
      <c r="C23" s="39"/>
      <c r="D23" s="4">
        <f>(D42+D46+D50+D52+D54+D57+D60)</f>
        <v>2355</v>
      </c>
      <c r="E23" s="4">
        <f>(E42+E46+E50+E52+E54+E57+E60)</f>
        <v>2116</v>
      </c>
      <c r="F23" s="7">
        <f>(E23/D23)</f>
        <v>0.8985138004246285</v>
      </c>
      <c r="G23" s="4">
        <f>(G42+G46+G50+G52+G54+G57+G60)</f>
        <v>2483</v>
      </c>
      <c r="H23" s="4">
        <f>(H42+H46+H50+H52+H54+H57+H60)</f>
        <v>2322</v>
      </c>
      <c r="I23" s="7">
        <f>(H23/G23)</f>
        <v>0.9351590817559404</v>
      </c>
      <c r="J23" s="40">
        <f>(D23-G23)</f>
        <v>-128</v>
      </c>
      <c r="K23" s="7">
        <f>(J23/G23)</f>
        <v>-0.05155054369714056</v>
      </c>
      <c r="L23" s="40"/>
      <c r="M23" s="40"/>
      <c r="N23" s="7">
        <f>(D23/D$15)</f>
        <v>0.07914104244379473</v>
      </c>
      <c r="O23" s="7">
        <f>(G23/G$15)</f>
        <v>0.09889278317667675</v>
      </c>
      <c r="P23" s="40">
        <f>(E23-H23)</f>
        <v>-206</v>
      </c>
      <c r="Q23" s="7">
        <f>(P23/H23)</f>
        <v>-0.08871662360034453</v>
      </c>
      <c r="R23" s="5"/>
      <c r="S23" s="5"/>
      <c r="T23" s="7">
        <f>(E23/E$15)</f>
        <v>0.08755741300119999</v>
      </c>
      <c r="U23" s="7">
        <f>(H23/H$15)</f>
        <v>0.10277064707444454</v>
      </c>
    </row>
    <row r="24" spans="2:21" ht="12.75">
      <c r="B24" s="38"/>
      <c r="C24" s="39"/>
      <c r="D24" s="40"/>
      <c r="E24" s="40"/>
      <c r="F24" s="7"/>
      <c r="G24" s="46"/>
      <c r="H24" s="46"/>
      <c r="I24" s="7"/>
      <c r="J24" s="40"/>
      <c r="K24" s="7"/>
      <c r="L24" s="40"/>
      <c r="M24" s="40"/>
      <c r="N24" s="7"/>
      <c r="O24" s="7"/>
      <c r="P24" s="40"/>
      <c r="Q24" s="7"/>
      <c r="R24" s="5"/>
      <c r="S24" s="5"/>
      <c r="T24" s="7"/>
      <c r="U24" s="7"/>
    </row>
    <row r="25" spans="2:21" ht="12.75">
      <c r="B25" s="42"/>
      <c r="C25" s="43"/>
      <c r="D25" s="2"/>
      <c r="E25" s="2"/>
      <c r="F25" s="2"/>
      <c r="G25" s="46"/>
      <c r="H25" s="4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4" t="s">
        <v>8</v>
      </c>
      <c r="C26" s="43"/>
      <c r="D26" s="46">
        <v>13173</v>
      </c>
      <c r="E26" s="46">
        <v>10073</v>
      </c>
      <c r="F26" s="7">
        <f aca="true" t="shared" si="0" ref="F26:F32">(E26/D26)</f>
        <v>0.7646701586578608</v>
      </c>
      <c r="G26" s="46">
        <v>10348</v>
      </c>
      <c r="H26" s="46">
        <v>8951</v>
      </c>
      <c r="I26" s="7">
        <f aca="true" t="shared" si="1" ref="I26:I32">(H26/G26)</f>
        <v>0.8649980672593738</v>
      </c>
      <c r="J26" s="40">
        <f aca="true" t="shared" si="2" ref="J26:J32">(D26-G26)</f>
        <v>2825</v>
      </c>
      <c r="K26" s="7">
        <f aca="true" t="shared" si="3" ref="K26:K32">(J26/G26)</f>
        <v>0.27299961345187473</v>
      </c>
      <c r="L26" s="2"/>
      <c r="M26" s="2"/>
      <c r="N26" s="7">
        <f aca="true" t="shared" si="4" ref="N26:N32">(D26/D$15)</f>
        <v>0.4426857546123601</v>
      </c>
      <c r="O26" s="7">
        <f aca="true" t="shared" si="5" ref="O26:O32">(G26/G$15)</f>
        <v>0.41213955711327066</v>
      </c>
      <c r="P26" s="40">
        <f aca="true" t="shared" si="6" ref="P26:P32">(E26-H26)</f>
        <v>1122</v>
      </c>
      <c r="Q26" s="7">
        <f aca="true" t="shared" si="7" ref="Q26:Q32">(P26/H26)</f>
        <v>0.12534912300301643</v>
      </c>
      <c r="R26" s="2"/>
      <c r="S26" s="2"/>
      <c r="T26" s="7">
        <f aca="true" t="shared" si="8" ref="T26:T32">(E26/E$15)</f>
        <v>0.41680804402697896</v>
      </c>
      <c r="U26" s="7">
        <f aca="true" t="shared" si="9" ref="U26:U32">(H26/H$15)</f>
        <v>0.3961671240152253</v>
      </c>
    </row>
    <row r="27" spans="2:21" ht="12.75">
      <c r="B27" s="44" t="s">
        <v>9</v>
      </c>
      <c r="C27" s="10"/>
      <c r="D27" s="46">
        <v>3633</v>
      </c>
      <c r="E27" s="46">
        <v>2727</v>
      </c>
      <c r="F27" s="7">
        <f t="shared" si="0"/>
        <v>0.7506193228736582</v>
      </c>
      <c r="G27" s="46">
        <v>3083</v>
      </c>
      <c r="H27" s="46">
        <v>2429</v>
      </c>
      <c r="I27" s="7">
        <f t="shared" si="1"/>
        <v>0.7878689588063574</v>
      </c>
      <c r="J27" s="40">
        <f t="shared" si="2"/>
        <v>550</v>
      </c>
      <c r="K27" s="7">
        <f t="shared" si="3"/>
        <v>0.17839766461239054</v>
      </c>
      <c r="L27" s="47">
        <v>3</v>
      </c>
      <c r="M27" s="10">
        <v>2</v>
      </c>
      <c r="N27" s="7">
        <f t="shared" si="4"/>
        <v>0.12208892025405788</v>
      </c>
      <c r="O27" s="7">
        <f t="shared" si="5"/>
        <v>0.12278954914768202</v>
      </c>
      <c r="P27" s="40">
        <f t="shared" si="6"/>
        <v>298</v>
      </c>
      <c r="Q27" s="7">
        <f t="shared" si="7"/>
        <v>0.12268423219431865</v>
      </c>
      <c r="R27" s="47">
        <v>2</v>
      </c>
      <c r="S27" s="10">
        <v>3</v>
      </c>
      <c r="T27" s="7">
        <f t="shared" si="8"/>
        <v>0.1128398228989945</v>
      </c>
      <c r="U27" s="7">
        <f t="shared" si="9"/>
        <v>0.10750641763299991</v>
      </c>
    </row>
    <row r="28" spans="2:21" ht="12.75">
      <c r="B28" s="44" t="s">
        <v>10</v>
      </c>
      <c r="C28" s="10"/>
      <c r="D28" s="46">
        <v>3752</v>
      </c>
      <c r="E28" s="46">
        <v>2307</v>
      </c>
      <c r="F28" s="7">
        <f t="shared" si="0"/>
        <v>0.6148720682302772</v>
      </c>
      <c r="G28" s="46">
        <v>2355</v>
      </c>
      <c r="H28" s="46">
        <v>1924</v>
      </c>
      <c r="I28" s="7">
        <f t="shared" si="1"/>
        <v>0.8169851380042463</v>
      </c>
      <c r="J28" s="40">
        <f t="shared" si="2"/>
        <v>1397</v>
      </c>
      <c r="K28" s="7">
        <f t="shared" si="3"/>
        <v>0.5932059447983015</v>
      </c>
      <c r="L28" s="47">
        <v>2</v>
      </c>
      <c r="M28" s="10">
        <v>4</v>
      </c>
      <c r="N28" s="7">
        <f t="shared" si="4"/>
        <v>0.12608797929898846</v>
      </c>
      <c r="O28" s="7">
        <f t="shared" si="5"/>
        <v>0.09379480643619563</v>
      </c>
      <c r="P28" s="40">
        <f t="shared" si="6"/>
        <v>383</v>
      </c>
      <c r="Q28" s="7">
        <f t="shared" si="7"/>
        <v>0.19906444906444906</v>
      </c>
      <c r="R28" s="47">
        <v>3</v>
      </c>
      <c r="S28" s="10">
        <v>4</v>
      </c>
      <c r="T28" s="7">
        <f t="shared" si="8"/>
        <v>0.09546075226548599</v>
      </c>
      <c r="U28" s="7">
        <f t="shared" si="9"/>
        <v>0.08515535097813579</v>
      </c>
    </row>
    <row r="29" spans="2:21" ht="12.75">
      <c r="B29" s="44" t="s">
        <v>11</v>
      </c>
      <c r="C29" s="10"/>
      <c r="D29" s="46">
        <v>1256</v>
      </c>
      <c r="E29" s="46">
        <v>1218</v>
      </c>
      <c r="F29" s="7">
        <f t="shared" si="0"/>
        <v>0.9697452229299363</v>
      </c>
      <c r="G29" s="46">
        <v>1205</v>
      </c>
      <c r="H29" s="46">
        <v>1198</v>
      </c>
      <c r="I29" s="7">
        <f t="shared" si="1"/>
        <v>0.9941908713692946</v>
      </c>
      <c r="J29" s="40">
        <f t="shared" si="2"/>
        <v>51</v>
      </c>
      <c r="K29" s="7">
        <f t="shared" si="3"/>
        <v>0.04232365145228216</v>
      </c>
      <c r="L29" s="47">
        <v>8</v>
      </c>
      <c r="M29" s="10">
        <v>9</v>
      </c>
      <c r="N29" s="7">
        <f t="shared" si="4"/>
        <v>0.04220855597002386</v>
      </c>
      <c r="O29" s="7">
        <f t="shared" si="5"/>
        <v>0.04799267165843556</v>
      </c>
      <c r="P29" s="40">
        <f t="shared" si="6"/>
        <v>20</v>
      </c>
      <c r="Q29" s="7">
        <f t="shared" si="7"/>
        <v>0.01669449081803005</v>
      </c>
      <c r="R29" s="47">
        <v>8</v>
      </c>
      <c r="S29" s="10">
        <v>8</v>
      </c>
      <c r="T29" s="7">
        <f t="shared" si="8"/>
        <v>0.05039930483717466</v>
      </c>
      <c r="U29" s="7">
        <f t="shared" si="9"/>
        <v>0.05302292644064796</v>
      </c>
    </row>
    <row r="30" spans="2:21" ht="12.75">
      <c r="B30" s="44" t="s">
        <v>12</v>
      </c>
      <c r="C30" s="10"/>
      <c r="D30" s="46">
        <v>2046</v>
      </c>
      <c r="E30" s="46">
        <v>1772</v>
      </c>
      <c r="F30" s="7">
        <f t="shared" si="0"/>
        <v>0.8660801564027371</v>
      </c>
      <c r="G30" s="46">
        <v>1872</v>
      </c>
      <c r="H30" s="46">
        <v>1644</v>
      </c>
      <c r="I30" s="7">
        <f t="shared" si="1"/>
        <v>0.8782051282051282</v>
      </c>
      <c r="J30" s="40">
        <f t="shared" si="2"/>
        <v>174</v>
      </c>
      <c r="K30" s="7">
        <f t="shared" si="3"/>
        <v>0.09294871794871795</v>
      </c>
      <c r="L30" s="47">
        <v>7</v>
      </c>
      <c r="M30" s="10">
        <v>5</v>
      </c>
      <c r="N30" s="7">
        <f t="shared" si="4"/>
        <v>0.06875693114225225</v>
      </c>
      <c r="O30" s="7">
        <f t="shared" si="5"/>
        <v>0.0745579098295364</v>
      </c>
      <c r="P30" s="40">
        <f t="shared" si="6"/>
        <v>128</v>
      </c>
      <c r="Q30" s="7">
        <f t="shared" si="7"/>
        <v>0.07785888077858881</v>
      </c>
      <c r="R30" s="47">
        <v>7</v>
      </c>
      <c r="S30" s="10">
        <v>6</v>
      </c>
      <c r="T30" s="7">
        <f t="shared" si="8"/>
        <v>0.07332312657756444</v>
      </c>
      <c r="U30" s="7">
        <f t="shared" si="9"/>
        <v>0.07276268035761707</v>
      </c>
    </row>
    <row r="31" spans="2:21" ht="12.75">
      <c r="B31" s="44" t="s">
        <v>13</v>
      </c>
      <c r="C31" s="10"/>
      <c r="D31" s="46">
        <v>2295</v>
      </c>
      <c r="E31" s="46">
        <v>2003</v>
      </c>
      <c r="F31" s="7">
        <f t="shared" si="0"/>
        <v>0.8727668845315905</v>
      </c>
      <c r="G31" s="46">
        <v>1726</v>
      </c>
      <c r="H31" s="46">
        <v>1686</v>
      </c>
      <c r="I31" s="7">
        <f t="shared" si="1"/>
        <v>0.9768250289687138</v>
      </c>
      <c r="J31" s="40">
        <f t="shared" si="2"/>
        <v>569</v>
      </c>
      <c r="K31" s="7">
        <f t="shared" si="3"/>
        <v>0.32966396292004635</v>
      </c>
      <c r="L31" s="48">
        <v>6</v>
      </c>
      <c r="M31" s="10">
        <v>6</v>
      </c>
      <c r="N31" s="7">
        <f t="shared" si="4"/>
        <v>0.07712471015223309</v>
      </c>
      <c r="O31" s="7">
        <f t="shared" si="5"/>
        <v>0.06874303010992512</v>
      </c>
      <c r="P31" s="40">
        <f t="shared" si="6"/>
        <v>317</v>
      </c>
      <c r="Q31" s="7">
        <f t="shared" si="7"/>
        <v>0.18801897983392646</v>
      </c>
      <c r="R31" s="48">
        <v>5</v>
      </c>
      <c r="S31" s="10">
        <v>5</v>
      </c>
      <c r="T31" s="7">
        <f t="shared" si="8"/>
        <v>0.08288161542599412</v>
      </c>
      <c r="U31" s="7">
        <f t="shared" si="9"/>
        <v>0.07462158095069488</v>
      </c>
    </row>
    <row r="32" spans="2:21" ht="12.75">
      <c r="B32" s="44" t="s">
        <v>14</v>
      </c>
      <c r="C32" s="10"/>
      <c r="D32" s="46">
        <v>191</v>
      </c>
      <c r="E32" s="46">
        <v>46</v>
      </c>
      <c r="F32" s="7">
        <f t="shared" si="0"/>
        <v>0.24083769633507854</v>
      </c>
      <c r="G32" s="46">
        <v>107</v>
      </c>
      <c r="H32" s="46">
        <v>70</v>
      </c>
      <c r="I32" s="7">
        <f t="shared" si="1"/>
        <v>0.6542056074766355</v>
      </c>
      <c r="J32" s="40">
        <f t="shared" si="2"/>
        <v>84</v>
      </c>
      <c r="K32" s="7">
        <f t="shared" si="3"/>
        <v>0.7850467289719626</v>
      </c>
      <c r="L32" s="48">
        <v>20</v>
      </c>
      <c r="M32" s="10">
        <v>22</v>
      </c>
      <c r="N32" s="7">
        <f t="shared" si="4"/>
        <v>0.006418657794804584</v>
      </c>
      <c r="O32" s="7">
        <f t="shared" si="5"/>
        <v>0.004261589931495937</v>
      </c>
      <c r="P32" s="40">
        <f t="shared" si="6"/>
        <v>-24</v>
      </c>
      <c r="Q32" s="7">
        <f t="shared" si="7"/>
        <v>-0.34285714285714286</v>
      </c>
      <c r="R32" s="48">
        <v>24</v>
      </c>
      <c r="S32" s="10">
        <v>24</v>
      </c>
      <c r="T32" s="7">
        <f t="shared" si="8"/>
        <v>0.0019034220217652171</v>
      </c>
      <c r="U32" s="7">
        <f t="shared" si="9"/>
        <v>0.0030981676551296803</v>
      </c>
    </row>
    <row r="33" spans="2:21" ht="12.75">
      <c r="B33" s="44"/>
      <c r="C33" s="10"/>
      <c r="D33" s="46"/>
      <c r="E33" s="46"/>
      <c r="F33" s="45"/>
      <c r="G33" s="46"/>
      <c r="H33" s="46"/>
      <c r="I33" s="45"/>
      <c r="J33" s="2"/>
      <c r="K33" s="2"/>
      <c r="L33" s="47"/>
      <c r="M33" s="10"/>
      <c r="N33" s="47"/>
      <c r="O33" s="47"/>
      <c r="P33" s="47"/>
      <c r="Q33" s="47"/>
      <c r="R33" s="47"/>
      <c r="S33" s="10"/>
      <c r="T33" s="2"/>
      <c r="U33" s="2"/>
    </row>
    <row r="34" spans="2:21" ht="12.75">
      <c r="B34" s="44" t="s">
        <v>15</v>
      </c>
      <c r="C34" s="10"/>
      <c r="D34" s="46">
        <v>9535</v>
      </c>
      <c r="E34" s="46">
        <v>7577</v>
      </c>
      <c r="F34" s="7">
        <f>(E34/D34)</f>
        <v>0.79465128474043</v>
      </c>
      <c r="G34" s="46">
        <v>7893</v>
      </c>
      <c r="H34" s="46">
        <v>7179</v>
      </c>
      <c r="I34" s="7">
        <f>(H34/G34)</f>
        <v>0.9095400988217408</v>
      </c>
      <c r="J34" s="40">
        <f>(D34-G34)</f>
        <v>1642</v>
      </c>
      <c r="K34" s="7">
        <f>(J34/G34)</f>
        <v>0.20803243380210312</v>
      </c>
      <c r="L34" s="47"/>
      <c r="M34" s="10"/>
      <c r="N34" s="7">
        <f>(D34/D$15)</f>
        <v>0.32042880666733875</v>
      </c>
      <c r="O34" s="7">
        <f>(G34/G$15)</f>
        <v>0.31436195634857417</v>
      </c>
      <c r="P34" s="40">
        <f>(E34-H34)</f>
        <v>398</v>
      </c>
      <c r="Q34" s="7">
        <f>(P34/H34)</f>
        <v>0.05543947625017412</v>
      </c>
      <c r="R34" s="47"/>
      <c r="S34" s="10"/>
      <c r="T34" s="7">
        <f>(E34/E$15)</f>
        <v>0.31352670997641413</v>
      </c>
      <c r="U34" s="7">
        <f>(H34/H$15)</f>
        <v>0.31773922280251393</v>
      </c>
    </row>
    <row r="35" spans="2:21" ht="12.75">
      <c r="B35" s="44" t="s">
        <v>16</v>
      </c>
      <c r="C35" s="10"/>
      <c r="D35" s="46">
        <v>2667</v>
      </c>
      <c r="E35" s="46">
        <v>2151</v>
      </c>
      <c r="F35" s="7">
        <f>(E35/D35)</f>
        <v>0.8065241844769404</v>
      </c>
      <c r="G35" s="46">
        <v>1669</v>
      </c>
      <c r="H35" s="46">
        <v>1491</v>
      </c>
      <c r="I35" s="7">
        <f>(H35/G35)</f>
        <v>0.8933493109646495</v>
      </c>
      <c r="J35" s="40">
        <f>(D35-G35)</f>
        <v>998</v>
      </c>
      <c r="K35" s="7">
        <f>(J35/G35)</f>
        <v>0.5979628520071899</v>
      </c>
      <c r="L35" s="47">
        <v>4</v>
      </c>
      <c r="M35" s="10">
        <v>7</v>
      </c>
      <c r="N35" s="7">
        <f>(D35/D$15)</f>
        <v>0.08962597035991532</v>
      </c>
      <c r="O35" s="7">
        <f>(G35/G$15)</f>
        <v>0.06647283734267963</v>
      </c>
      <c r="P35" s="40">
        <f>(E35-H35)</f>
        <v>660</v>
      </c>
      <c r="Q35" s="7">
        <f>(P35/H35)</f>
        <v>0.4426559356136821</v>
      </c>
      <c r="R35" s="47">
        <v>4</v>
      </c>
      <c r="S35" s="10">
        <v>7</v>
      </c>
      <c r="T35" s="7">
        <f>(E35/E$15)</f>
        <v>0.0890056688873257</v>
      </c>
      <c r="U35" s="7">
        <f>(H35/H$15)</f>
        <v>0.06599097105426219</v>
      </c>
    </row>
    <row r="36" spans="2:21" ht="12.75">
      <c r="B36" s="44" t="s">
        <v>17</v>
      </c>
      <c r="C36" s="10"/>
      <c r="D36" s="46">
        <v>4253</v>
      </c>
      <c r="E36" s="46">
        <v>3467</v>
      </c>
      <c r="F36" s="7">
        <f>(E36/D36)</f>
        <v>0.8151892781565954</v>
      </c>
      <c r="G36" s="46">
        <v>3062</v>
      </c>
      <c r="H36" s="46">
        <v>2616</v>
      </c>
      <c r="I36" s="7">
        <f>(H36/G36)</f>
        <v>0.8543435662965382</v>
      </c>
      <c r="J36" s="40">
        <f>(D36-G36)</f>
        <v>1191</v>
      </c>
      <c r="K36" s="7">
        <f>(J36/G36)</f>
        <v>0.3889614630960157</v>
      </c>
      <c r="L36" s="47">
        <v>1</v>
      </c>
      <c r="M36" s="10">
        <v>3</v>
      </c>
      <c r="N36" s="7">
        <f>(D36/D$15)</f>
        <v>0.14292435393352826</v>
      </c>
      <c r="O36" s="7">
        <f>(G36/G$15)</f>
        <v>0.12195316233869682</v>
      </c>
      <c r="P36" s="40">
        <f>(E36-H36)</f>
        <v>851</v>
      </c>
      <c r="Q36" s="7">
        <f>(P36/H36)</f>
        <v>0.3253058103975535</v>
      </c>
      <c r="R36" s="47">
        <v>1</v>
      </c>
      <c r="S36" s="10">
        <v>2</v>
      </c>
      <c r="T36" s="7">
        <f>(E36/E$15)</f>
        <v>0.14346009020565234</v>
      </c>
      <c r="U36" s="7">
        <f>(H36/H$15)</f>
        <v>0.1157829512259892</v>
      </c>
    </row>
    <row r="37" spans="2:21" ht="12.75">
      <c r="B37" s="44" t="s">
        <v>18</v>
      </c>
      <c r="C37" s="10"/>
      <c r="D37" s="46">
        <v>2615</v>
      </c>
      <c r="E37" s="46">
        <v>1959</v>
      </c>
      <c r="F37" s="7">
        <f>(E37/D37)</f>
        <v>0.7491395793499044</v>
      </c>
      <c r="G37" s="46">
        <v>3162</v>
      </c>
      <c r="H37" s="46">
        <v>3072</v>
      </c>
      <c r="I37" s="7">
        <f>(H37/G37)</f>
        <v>0.9715370018975332</v>
      </c>
      <c r="J37" s="40">
        <f>(D37-G37)</f>
        <v>-547</v>
      </c>
      <c r="K37" s="7">
        <f>(J37/G37)</f>
        <v>-0.17299177735610374</v>
      </c>
      <c r="L37" s="47">
        <v>5</v>
      </c>
      <c r="M37" s="10">
        <v>1</v>
      </c>
      <c r="N37" s="7">
        <f>(D37/D$15)</f>
        <v>0.08787848237389521</v>
      </c>
      <c r="O37" s="7">
        <f>(G37/G$15)</f>
        <v>0.1259359566671977</v>
      </c>
      <c r="P37" s="40">
        <f>(E37-H37)</f>
        <v>-1113</v>
      </c>
      <c r="Q37" s="7">
        <f>(P37/H37)</f>
        <v>-0.3623046875</v>
      </c>
      <c r="R37" s="47">
        <v>6</v>
      </c>
      <c r="S37" s="10">
        <v>1</v>
      </c>
      <c r="T37" s="7">
        <f>(E37/E$15)</f>
        <v>0.0810609508834361</v>
      </c>
      <c r="U37" s="7">
        <f>(H37/H$15)</f>
        <v>0.13596530052226255</v>
      </c>
    </row>
    <row r="38" spans="2:21" ht="12.75">
      <c r="B38" s="44"/>
      <c r="C38" s="10"/>
      <c r="D38" s="46"/>
      <c r="E38" s="46"/>
      <c r="F38" s="4"/>
      <c r="G38" s="46"/>
      <c r="H38" s="46"/>
      <c r="I38" s="4"/>
      <c r="J38" s="2"/>
      <c r="K38" s="2"/>
      <c r="L38" s="47"/>
      <c r="M38" s="10"/>
      <c r="N38" s="47"/>
      <c r="O38" s="47"/>
      <c r="P38" s="47"/>
      <c r="Q38" s="47"/>
      <c r="R38" s="47"/>
      <c r="S38" s="10"/>
      <c r="T38" s="2"/>
      <c r="U38" s="2"/>
    </row>
    <row r="39" spans="2:21" ht="12.75">
      <c r="B39" s="44" t="s">
        <v>19</v>
      </c>
      <c r="C39" s="10"/>
      <c r="D39" s="46">
        <v>2901</v>
      </c>
      <c r="E39" s="46">
        <v>2864</v>
      </c>
      <c r="F39" s="7">
        <f>(E39/D39)</f>
        <v>0.9872457773181661</v>
      </c>
      <c r="G39" s="46">
        <v>2865</v>
      </c>
      <c r="H39" s="46">
        <v>2803</v>
      </c>
      <c r="I39" s="7">
        <f>(H39/G39)</f>
        <v>0.9783595113438045</v>
      </c>
      <c r="J39" s="40">
        <f>(D39-G39)</f>
        <v>36</v>
      </c>
      <c r="K39" s="7">
        <f>(J39/G39)</f>
        <v>0.012565445026178011</v>
      </c>
      <c r="L39" s="47"/>
      <c r="M39" s="10"/>
      <c r="N39" s="7">
        <f>(D39/D$15)</f>
        <v>0.09748966629700574</v>
      </c>
      <c r="O39" s="7">
        <f>(G39/G$15)</f>
        <v>0.1141070575115501</v>
      </c>
      <c r="P39" s="40">
        <f>(E39-H39)</f>
        <v>61</v>
      </c>
      <c r="Q39" s="7">
        <f>(P39/H39)</f>
        <v>0.02176239743132358</v>
      </c>
      <c r="R39" s="47"/>
      <c r="S39" s="10"/>
      <c r="T39" s="7">
        <f>(E39/E$15)</f>
        <v>0.11850871022468655</v>
      </c>
      <c r="U39" s="7">
        <f>(H39/H$15)</f>
        <v>0.1240594848189785</v>
      </c>
    </row>
    <row r="40" spans="2:21" ht="12.75">
      <c r="B40" s="44" t="s">
        <v>20</v>
      </c>
      <c r="C40" s="10"/>
      <c r="D40" s="46">
        <v>983</v>
      </c>
      <c r="E40" s="46">
        <v>952</v>
      </c>
      <c r="F40" s="7">
        <f>(E40/D40)</f>
        <v>0.9684638860630722</v>
      </c>
      <c r="G40" s="46">
        <v>814</v>
      </c>
      <c r="H40" s="46">
        <v>808</v>
      </c>
      <c r="I40" s="7">
        <f>(H40/G40)</f>
        <v>0.9926289926289926</v>
      </c>
      <c r="J40" s="40">
        <f>(D40-G40)</f>
        <v>169</v>
      </c>
      <c r="K40" s="7">
        <f>(J40/G40)</f>
        <v>0.2076167076167076</v>
      </c>
      <c r="L40" s="47">
        <v>10</v>
      </c>
      <c r="M40" s="10">
        <v>11</v>
      </c>
      <c r="N40" s="7">
        <f>(D40/D$15)</f>
        <v>0.033034244043418357</v>
      </c>
      <c r="O40" s="7">
        <f>(G40/G$15)</f>
        <v>0.032419945833997134</v>
      </c>
      <c r="P40" s="40">
        <f>(E40-H40)</f>
        <v>144</v>
      </c>
      <c r="Q40" s="7">
        <f>(P40/H40)</f>
        <v>0.1782178217821782</v>
      </c>
      <c r="R40" s="47">
        <v>10</v>
      </c>
      <c r="S40" s="10">
        <v>11</v>
      </c>
      <c r="T40" s="7">
        <f>(E40/E$15)</f>
        <v>0.039392560102619274</v>
      </c>
      <c r="U40" s="7">
        <f>(H40/H$15)</f>
        <v>0.035761706647782596</v>
      </c>
    </row>
    <row r="41" spans="2:21" ht="12.75">
      <c r="B41" s="44" t="s">
        <v>21</v>
      </c>
      <c r="C41" s="10"/>
      <c r="D41" s="46">
        <v>1211</v>
      </c>
      <c r="E41" s="46">
        <v>1211</v>
      </c>
      <c r="F41" s="7">
        <f>(E41/D41)</f>
        <v>1</v>
      </c>
      <c r="G41" s="46">
        <v>1207</v>
      </c>
      <c r="H41" s="46">
        <v>1153</v>
      </c>
      <c r="I41" s="7">
        <f>(H41/G41)</f>
        <v>0.9552609776304888</v>
      </c>
      <c r="J41" s="40">
        <f>(D41-G41)</f>
        <v>4</v>
      </c>
      <c r="K41" s="7">
        <f>(J41/G41)</f>
        <v>0.0033140016570008283</v>
      </c>
      <c r="L41" s="48">
        <v>9</v>
      </c>
      <c r="M41" s="10">
        <v>8</v>
      </c>
      <c r="N41" s="7">
        <f>(D41/D$15)</f>
        <v>0.04069630675135262</v>
      </c>
      <c r="O41" s="7">
        <f>(G41/G$15)</f>
        <v>0.04807232754500557</v>
      </c>
      <c r="P41" s="40">
        <f>(E41-H41)</f>
        <v>58</v>
      </c>
      <c r="Q41" s="7">
        <f>(P41/H41)</f>
        <v>0.05030355594102342</v>
      </c>
      <c r="R41" s="48">
        <v>9</v>
      </c>
      <c r="S41" s="10">
        <v>9</v>
      </c>
      <c r="T41" s="7">
        <f>(E41/E$15)</f>
        <v>0.050109653659949516</v>
      </c>
      <c r="U41" s="7">
        <f>(H41/H$15)</f>
        <v>0.05103124723377888</v>
      </c>
    </row>
    <row r="42" spans="2:21" ht="12.75">
      <c r="B42" s="44" t="s">
        <v>22</v>
      </c>
      <c r="C42" s="10"/>
      <c r="D42" s="46">
        <v>707</v>
      </c>
      <c r="E42" s="46">
        <v>701</v>
      </c>
      <c r="F42" s="7">
        <f>(E42/D42)</f>
        <v>0.9915134370579916</v>
      </c>
      <c r="G42" s="46">
        <v>844</v>
      </c>
      <c r="H42" s="46">
        <v>842</v>
      </c>
      <c r="I42" s="7">
        <f>(H42/G42)</f>
        <v>0.9976303317535545</v>
      </c>
      <c r="J42" s="40">
        <f>(D42-G42)</f>
        <v>-137</v>
      </c>
      <c r="K42" s="7">
        <f>(J42/G42)</f>
        <v>-0.1623222748815166</v>
      </c>
      <c r="L42" s="47">
        <v>13</v>
      </c>
      <c r="M42" s="10">
        <v>10</v>
      </c>
      <c r="N42" s="7">
        <f>(D42/D$15)</f>
        <v>0.02375911550223477</v>
      </c>
      <c r="O42" s="7">
        <f>(G42/G$15)</f>
        <v>0.0336147841325474</v>
      </c>
      <c r="P42" s="40">
        <f>(E42-H42)</f>
        <v>-141</v>
      </c>
      <c r="Q42" s="7">
        <f>(P42/H42)</f>
        <v>-0.167458432304038</v>
      </c>
      <c r="R42" s="47">
        <v>11</v>
      </c>
      <c r="S42" s="10">
        <v>10</v>
      </c>
      <c r="T42" s="7">
        <f>(E42/E$15)</f>
        <v>0.029006496462117764</v>
      </c>
      <c r="U42" s="7">
        <f>(H42/H$15)</f>
        <v>0.03726653093741701</v>
      </c>
    </row>
    <row r="43" spans="2:21" ht="12.75">
      <c r="B43" s="44"/>
      <c r="C43" s="10"/>
      <c r="D43" s="46"/>
      <c r="E43" s="46"/>
      <c r="F43" s="4"/>
      <c r="G43" s="46"/>
      <c r="H43" s="46"/>
      <c r="I43" s="4"/>
      <c r="J43" s="2"/>
      <c r="K43" s="2"/>
      <c r="L43" s="47"/>
      <c r="M43" s="10"/>
      <c r="N43" s="47"/>
      <c r="O43" s="47"/>
      <c r="P43" s="47"/>
      <c r="Q43" s="47"/>
      <c r="R43" s="47"/>
      <c r="S43" s="10"/>
      <c r="T43" s="2"/>
      <c r="U43" s="2"/>
    </row>
    <row r="44" spans="2:21" ht="12.75">
      <c r="B44" s="44" t="s">
        <v>23</v>
      </c>
      <c r="C44" s="10"/>
      <c r="D44" s="46">
        <v>967</v>
      </c>
      <c r="E44" s="46">
        <v>912</v>
      </c>
      <c r="F44" s="7">
        <f>(E44/D44)</f>
        <v>0.9431230610134437</v>
      </c>
      <c r="G44" s="46">
        <v>995</v>
      </c>
      <c r="H44" s="46">
        <v>957</v>
      </c>
      <c r="I44" s="7">
        <f>(H44/G44)</f>
        <v>0.9618090452261306</v>
      </c>
      <c r="J44" s="40">
        <f>(D44-G44)</f>
        <v>-28</v>
      </c>
      <c r="K44" s="7">
        <f>(J44/G44)</f>
        <v>-0.02814070351758794</v>
      </c>
      <c r="L44" s="47"/>
      <c r="M44" s="10"/>
      <c r="N44" s="7">
        <f>(D44/D$15)</f>
        <v>0.03249655543233525</v>
      </c>
      <c r="O44" s="7">
        <f>(G44/G$15)</f>
        <v>0.03962880356858372</v>
      </c>
      <c r="P44" s="40">
        <f>(E44-H44)</f>
        <v>-45</v>
      </c>
      <c r="Q44" s="7">
        <f>(P44/H44)</f>
        <v>-0.047021943573667714</v>
      </c>
      <c r="R44" s="47"/>
      <c r="S44" s="10"/>
      <c r="T44" s="7">
        <f>(E44/E$15)</f>
        <v>0.03773741051847561</v>
      </c>
      <c r="U44" s="7">
        <f>(H44/H$15)</f>
        <v>0.04235637779941578</v>
      </c>
    </row>
    <row r="45" spans="2:21" ht="12.75">
      <c r="B45" s="44" t="s">
        <v>24</v>
      </c>
      <c r="C45" s="10"/>
      <c r="D45" s="46">
        <v>86</v>
      </c>
      <c r="E45" s="46">
        <v>79</v>
      </c>
      <c r="F45" s="7">
        <f>(E45/D45)</f>
        <v>0.9186046511627907</v>
      </c>
      <c r="G45" s="46">
        <v>133</v>
      </c>
      <c r="H45" s="46">
        <v>131</v>
      </c>
      <c r="I45" s="7">
        <f>(H45/G45)</f>
        <v>0.9849624060150376</v>
      </c>
      <c r="J45" s="40">
        <f>(D45-G45)</f>
        <v>-47</v>
      </c>
      <c r="K45" s="7">
        <f>(J45/G45)</f>
        <v>-0.3533834586466165</v>
      </c>
      <c r="L45" s="47">
        <v>23</v>
      </c>
      <c r="M45" s="10">
        <v>20</v>
      </c>
      <c r="N45" s="7">
        <f>(D45/D$15)</f>
        <v>0.0028900762845716975</v>
      </c>
      <c r="O45" s="7">
        <f>(G45/G$15)</f>
        <v>0.005297116456906165</v>
      </c>
      <c r="P45" s="40">
        <f>(E45-H45)</f>
        <v>-52</v>
      </c>
      <c r="Q45" s="7">
        <f>(P45/H45)</f>
        <v>-0.3969465648854962</v>
      </c>
      <c r="R45" s="47">
        <v>22</v>
      </c>
      <c r="S45" s="10">
        <v>20</v>
      </c>
      <c r="T45" s="7">
        <f>(E45/E$15)</f>
        <v>0.0032689204286837424</v>
      </c>
      <c r="U45" s="7">
        <f>(H45/H$15)</f>
        <v>0.005797999468885545</v>
      </c>
    </row>
    <row r="46" spans="2:21" ht="12.75">
      <c r="B46" s="44" t="s">
        <v>25</v>
      </c>
      <c r="C46" s="10"/>
      <c r="D46" s="46">
        <v>239</v>
      </c>
      <c r="E46" s="46">
        <v>239</v>
      </c>
      <c r="F46" s="7">
        <f>(E46/D46)</f>
        <v>1</v>
      </c>
      <c r="G46" s="46">
        <v>222</v>
      </c>
      <c r="H46" s="46">
        <v>222</v>
      </c>
      <c r="I46" s="7">
        <f>(H46/G46)</f>
        <v>1</v>
      </c>
      <c r="J46" s="40">
        <f>(D46-G46)</f>
        <v>17</v>
      </c>
      <c r="K46" s="7">
        <f>(J46/G46)</f>
        <v>0.07657657657657657</v>
      </c>
      <c r="L46" s="47">
        <v>18</v>
      </c>
      <c r="M46" s="10">
        <v>18</v>
      </c>
      <c r="N46" s="7">
        <f>(D46/D$15)</f>
        <v>0.008031723628053903</v>
      </c>
      <c r="O46" s="7">
        <f>(G46/G$15)</f>
        <v>0.008841803409271945</v>
      </c>
      <c r="P46" s="40">
        <f>(E46-H46)</f>
        <v>17</v>
      </c>
      <c r="Q46" s="7">
        <f>(P46/H46)</f>
        <v>0.07657657657657657</v>
      </c>
      <c r="R46" s="47">
        <v>18</v>
      </c>
      <c r="S46" s="10">
        <v>18</v>
      </c>
      <c r="T46" s="7">
        <f>(E46/E$15)</f>
        <v>0.00988951876525841</v>
      </c>
      <c r="U46" s="7">
        <f>(H46/H$15)</f>
        <v>0.00982561742055413</v>
      </c>
    </row>
    <row r="47" spans="2:21" ht="12.75">
      <c r="B47" s="44" t="s">
        <v>26</v>
      </c>
      <c r="C47" s="10"/>
      <c r="D47" s="46">
        <v>642</v>
      </c>
      <c r="E47" s="46">
        <v>594</v>
      </c>
      <c r="F47" s="7">
        <f>(E47/D47)</f>
        <v>0.9252336448598131</v>
      </c>
      <c r="G47" s="46">
        <v>640</v>
      </c>
      <c r="H47" s="46">
        <v>604</v>
      </c>
      <c r="I47" s="7">
        <f>(H47/G47)</f>
        <v>0.94375</v>
      </c>
      <c r="J47" s="40">
        <f>(D47-G47)</f>
        <v>2</v>
      </c>
      <c r="K47" s="7">
        <f>(J47/G47)</f>
        <v>0.003125</v>
      </c>
      <c r="L47" s="47">
        <v>14</v>
      </c>
      <c r="M47" s="10">
        <v>14</v>
      </c>
      <c r="N47" s="7">
        <f>(D47/D$15)</f>
        <v>0.021574755519709648</v>
      </c>
      <c r="O47" s="7">
        <f>(G47/G$15)</f>
        <v>0.025489883702405607</v>
      </c>
      <c r="P47" s="40">
        <f>(E47-H47)</f>
        <v>-10</v>
      </c>
      <c r="Q47" s="7">
        <f>(P47/H47)</f>
        <v>-0.016556291390728478</v>
      </c>
      <c r="R47" s="47">
        <v>13</v>
      </c>
      <c r="S47" s="10">
        <v>13</v>
      </c>
      <c r="T47" s="7">
        <f>(E47/E$15)</f>
        <v>0.024578971324533454</v>
      </c>
      <c r="U47" s="7">
        <f>(H47/H$15)</f>
        <v>0.0267327609099761</v>
      </c>
    </row>
    <row r="48" spans="2:21" ht="12.75">
      <c r="B48" s="44"/>
      <c r="C48" s="10"/>
      <c r="D48" s="46"/>
      <c r="E48" s="46"/>
      <c r="F48" s="4"/>
      <c r="G48" s="46"/>
      <c r="H48" s="46"/>
      <c r="I48" s="4"/>
      <c r="J48" s="2"/>
      <c r="K48" s="2"/>
      <c r="L48" s="47"/>
      <c r="M48" s="10"/>
      <c r="N48" s="47"/>
      <c r="O48" s="47"/>
      <c r="P48" s="47"/>
      <c r="Q48" s="47"/>
      <c r="R48" s="47"/>
      <c r="S48" s="10"/>
      <c r="T48" s="2"/>
      <c r="U48" s="2"/>
    </row>
    <row r="49" spans="2:21" ht="12.75">
      <c r="B49" s="44" t="s">
        <v>27</v>
      </c>
      <c r="C49" s="10"/>
      <c r="D49" s="46">
        <v>1778</v>
      </c>
      <c r="E49" s="46">
        <v>1687</v>
      </c>
      <c r="F49" s="7">
        <f aca="true" t="shared" si="10" ref="F49:F54">(E49/D49)</f>
        <v>0.9488188976377953</v>
      </c>
      <c r="G49" s="46">
        <v>1747</v>
      </c>
      <c r="H49" s="46">
        <v>1568</v>
      </c>
      <c r="I49" s="7">
        <f aca="true" t="shared" si="11" ref="I49:I54">(H49/G49)</f>
        <v>0.8975386376645679</v>
      </c>
      <c r="J49" s="40">
        <f aca="true" t="shared" si="12" ref="J49:J54">(D49-G49)</f>
        <v>31</v>
      </c>
      <c r="K49" s="7">
        <f aca="true" t="shared" si="13" ref="K49:K54">(J49/G49)</f>
        <v>0.017744705208929592</v>
      </c>
      <c r="L49" s="47"/>
      <c r="M49" s="10"/>
      <c r="N49" s="7">
        <f aca="true" t="shared" si="14" ref="N49:N54">(D49/D$15)</f>
        <v>0.05975064690661021</v>
      </c>
      <c r="O49" s="7">
        <f aca="true" t="shared" si="15" ref="O49:O54">(G49/G$15)</f>
        <v>0.06957941691891031</v>
      </c>
      <c r="P49" s="40">
        <f aca="true" t="shared" si="16" ref="P49:P54">(E49-H49)</f>
        <v>119</v>
      </c>
      <c r="Q49" s="7">
        <f aca="true" t="shared" si="17" ref="Q49:Q54">(P49/H49)</f>
        <v>0.07589285714285714</v>
      </c>
      <c r="R49" s="47"/>
      <c r="S49" s="10"/>
      <c r="T49" s="7">
        <f aca="true" t="shared" si="18" ref="T49:T54">(E49/E$15)</f>
        <v>0.06980593371125915</v>
      </c>
      <c r="U49" s="7">
        <f aca="true" t="shared" si="19" ref="U49:U54">(H49/H$15)</f>
        <v>0.06939895547490484</v>
      </c>
    </row>
    <row r="50" spans="2:21" ht="12.75">
      <c r="B50" s="44" t="s">
        <v>28</v>
      </c>
      <c r="C50" s="10"/>
      <c r="D50" s="46">
        <v>199</v>
      </c>
      <c r="E50" s="46">
        <v>181</v>
      </c>
      <c r="F50" s="7">
        <f t="shared" si="10"/>
        <v>0.9095477386934674</v>
      </c>
      <c r="G50" s="46">
        <v>173</v>
      </c>
      <c r="H50" s="46">
        <v>173</v>
      </c>
      <c r="I50" s="7">
        <f t="shared" si="11"/>
        <v>1</v>
      </c>
      <c r="J50" s="40">
        <f t="shared" si="12"/>
        <v>26</v>
      </c>
      <c r="K50" s="7">
        <f t="shared" si="13"/>
        <v>0.15028901734104047</v>
      </c>
      <c r="L50" s="47">
        <v>19</v>
      </c>
      <c r="M50" s="10">
        <v>19</v>
      </c>
      <c r="N50" s="7">
        <f t="shared" si="14"/>
        <v>0.006687502100346137</v>
      </c>
      <c r="O50" s="7">
        <f t="shared" si="15"/>
        <v>0.006890234188306516</v>
      </c>
      <c r="P50" s="40">
        <f t="shared" si="16"/>
        <v>8</v>
      </c>
      <c r="Q50" s="7">
        <f t="shared" si="17"/>
        <v>0.046242774566473986</v>
      </c>
      <c r="R50" s="47">
        <v>19</v>
      </c>
      <c r="S50" s="10">
        <v>19</v>
      </c>
      <c r="T50" s="7">
        <f t="shared" si="18"/>
        <v>0.007489551868250093</v>
      </c>
      <c r="U50" s="7">
        <f t="shared" si="19"/>
        <v>0.007656900061963353</v>
      </c>
    </row>
    <row r="51" spans="2:21" ht="12.75">
      <c r="B51" s="44" t="s">
        <v>29</v>
      </c>
      <c r="C51" s="10"/>
      <c r="D51" s="46">
        <v>750</v>
      </c>
      <c r="E51" s="46">
        <v>697</v>
      </c>
      <c r="F51" s="7">
        <f t="shared" si="10"/>
        <v>0.9293333333333333</v>
      </c>
      <c r="G51" s="46">
        <v>730</v>
      </c>
      <c r="H51" s="46">
        <v>623</v>
      </c>
      <c r="I51" s="7">
        <f t="shared" si="11"/>
        <v>0.8534246575342466</v>
      </c>
      <c r="J51" s="40">
        <f t="shared" si="12"/>
        <v>20</v>
      </c>
      <c r="K51" s="7">
        <f t="shared" si="13"/>
        <v>0.0273972602739726</v>
      </c>
      <c r="L51" s="48">
        <v>11</v>
      </c>
      <c r="M51" s="10">
        <v>12</v>
      </c>
      <c r="N51" s="7">
        <f t="shared" si="14"/>
        <v>0.025204153644520617</v>
      </c>
      <c r="O51" s="7">
        <f t="shared" si="15"/>
        <v>0.029074398598056397</v>
      </c>
      <c r="P51" s="40">
        <f t="shared" si="16"/>
        <v>74</v>
      </c>
      <c r="Q51" s="7">
        <f t="shared" si="17"/>
        <v>0.1187800963081862</v>
      </c>
      <c r="R51" s="48">
        <v>12</v>
      </c>
      <c r="S51" s="10">
        <v>12</v>
      </c>
      <c r="T51" s="7">
        <f t="shared" si="18"/>
        <v>0.028840981503703397</v>
      </c>
      <c r="U51" s="7">
        <f t="shared" si="19"/>
        <v>0.027573692130654155</v>
      </c>
    </row>
    <row r="52" spans="2:21" ht="12.75">
      <c r="B52" s="44" t="s">
        <v>30</v>
      </c>
      <c r="C52" s="10"/>
      <c r="D52" s="46">
        <v>106</v>
      </c>
      <c r="E52" s="46">
        <v>106</v>
      </c>
      <c r="F52" s="7">
        <f t="shared" si="10"/>
        <v>1</v>
      </c>
      <c r="G52" s="46">
        <v>107</v>
      </c>
      <c r="H52" s="46">
        <v>99</v>
      </c>
      <c r="I52" s="7">
        <f t="shared" si="11"/>
        <v>0.9252336448598131</v>
      </c>
      <c r="J52" s="40">
        <f t="shared" si="12"/>
        <v>-1</v>
      </c>
      <c r="K52" s="7">
        <f t="shared" si="13"/>
        <v>-0.009345794392523364</v>
      </c>
      <c r="L52" s="47">
        <v>21</v>
      </c>
      <c r="M52" s="10">
        <v>22</v>
      </c>
      <c r="N52" s="7">
        <f t="shared" si="14"/>
        <v>0.0035621870484255805</v>
      </c>
      <c r="O52" s="7">
        <f t="shared" si="15"/>
        <v>0.004261589931495937</v>
      </c>
      <c r="P52" s="40">
        <f t="shared" si="16"/>
        <v>7</v>
      </c>
      <c r="Q52" s="7">
        <f t="shared" si="17"/>
        <v>0.0707070707070707</v>
      </c>
      <c r="R52" s="47">
        <v>20</v>
      </c>
      <c r="S52" s="10">
        <v>21</v>
      </c>
      <c r="T52" s="7">
        <f t="shared" si="18"/>
        <v>0.0043861463979807174</v>
      </c>
      <c r="U52" s="7">
        <f t="shared" si="19"/>
        <v>0.004381694255111977</v>
      </c>
    </row>
    <row r="53" spans="2:21" ht="12.75">
      <c r="B53" s="44" t="s">
        <v>31</v>
      </c>
      <c r="C53" s="10"/>
      <c r="D53" s="46">
        <v>433</v>
      </c>
      <c r="E53" s="46">
        <v>413</v>
      </c>
      <c r="F53" s="7">
        <f t="shared" si="10"/>
        <v>0.953810623556582</v>
      </c>
      <c r="G53" s="46">
        <v>393</v>
      </c>
      <c r="H53" s="46">
        <v>371</v>
      </c>
      <c r="I53" s="7">
        <f t="shared" si="11"/>
        <v>0.9440203562340967</v>
      </c>
      <c r="J53" s="40">
        <f t="shared" si="12"/>
        <v>40</v>
      </c>
      <c r="K53" s="7">
        <f t="shared" si="13"/>
        <v>0.10178117048346055</v>
      </c>
      <c r="L53" s="47">
        <v>16</v>
      </c>
      <c r="M53" s="10">
        <v>15</v>
      </c>
      <c r="N53" s="7">
        <f t="shared" si="14"/>
        <v>0.014551198037436569</v>
      </c>
      <c r="O53" s="7">
        <f t="shared" si="15"/>
        <v>0.015652381711008443</v>
      </c>
      <c r="P53" s="40">
        <f t="shared" si="16"/>
        <v>42</v>
      </c>
      <c r="Q53" s="7">
        <f t="shared" si="17"/>
        <v>0.11320754716981132</v>
      </c>
      <c r="R53" s="47">
        <v>15</v>
      </c>
      <c r="S53" s="10">
        <v>16</v>
      </c>
      <c r="T53" s="7">
        <f t="shared" si="18"/>
        <v>0.017089419456283363</v>
      </c>
      <c r="U53" s="7">
        <f t="shared" si="19"/>
        <v>0.016420288572187306</v>
      </c>
    </row>
    <row r="54" spans="2:21" ht="12.75">
      <c r="B54" s="44" t="s">
        <v>32</v>
      </c>
      <c r="C54" s="10"/>
      <c r="D54" s="46">
        <v>290</v>
      </c>
      <c r="E54" s="46">
        <v>290</v>
      </c>
      <c r="F54" s="7">
        <f t="shared" si="10"/>
        <v>1</v>
      </c>
      <c r="G54" s="46">
        <v>344</v>
      </c>
      <c r="H54" s="46">
        <v>302</v>
      </c>
      <c r="I54" s="7">
        <f t="shared" si="11"/>
        <v>0.877906976744186</v>
      </c>
      <c r="J54" s="40">
        <f t="shared" si="12"/>
        <v>-54</v>
      </c>
      <c r="K54" s="7">
        <f t="shared" si="13"/>
        <v>-0.1569767441860465</v>
      </c>
      <c r="L54" s="48">
        <v>17</v>
      </c>
      <c r="M54" s="10">
        <v>17</v>
      </c>
      <c r="N54" s="7">
        <f t="shared" si="14"/>
        <v>0.009745606075881305</v>
      </c>
      <c r="O54" s="7">
        <f t="shared" si="15"/>
        <v>0.013700812490043015</v>
      </c>
      <c r="P54" s="40">
        <f t="shared" si="16"/>
        <v>-12</v>
      </c>
      <c r="Q54" s="7">
        <f t="shared" si="17"/>
        <v>-0.039735099337748346</v>
      </c>
      <c r="R54" s="48">
        <v>17</v>
      </c>
      <c r="S54" s="10">
        <v>17</v>
      </c>
      <c r="T54" s="7">
        <f t="shared" si="18"/>
        <v>0.011999834485041586</v>
      </c>
      <c r="U54" s="7">
        <f t="shared" si="19"/>
        <v>0.01336638045498805</v>
      </c>
    </row>
    <row r="55" spans="2:21" ht="12.75">
      <c r="B55" s="44"/>
      <c r="C55" s="10"/>
      <c r="D55" s="46"/>
      <c r="E55" s="46"/>
      <c r="F55" s="4"/>
      <c r="G55" s="46"/>
      <c r="H55" s="46"/>
      <c r="I55" s="4"/>
      <c r="J55" s="2"/>
      <c r="K55" s="2"/>
      <c r="L55" s="47"/>
      <c r="M55" s="10"/>
      <c r="N55" s="47"/>
      <c r="O55" s="47"/>
      <c r="P55" s="47"/>
      <c r="Q55" s="47"/>
      <c r="R55" s="47"/>
      <c r="S55" s="10"/>
      <c r="T55" s="2"/>
      <c r="U55" s="2"/>
    </row>
    <row r="56" spans="2:21" ht="12.75">
      <c r="B56" s="44" t="s">
        <v>33</v>
      </c>
      <c r="C56" s="10"/>
      <c r="D56" s="46">
        <v>1403</v>
      </c>
      <c r="E56" s="46">
        <v>1054</v>
      </c>
      <c r="F56" s="7">
        <f>(E56/D56)</f>
        <v>0.7512473271560941</v>
      </c>
      <c r="G56" s="46">
        <v>1260</v>
      </c>
      <c r="H56" s="46">
        <v>1136</v>
      </c>
      <c r="I56" s="7">
        <f>(H56/G56)</f>
        <v>0.9015873015873016</v>
      </c>
      <c r="J56" s="40">
        <f>(D56-G56)</f>
        <v>143</v>
      </c>
      <c r="K56" s="7">
        <f>(J56/G56)</f>
        <v>0.11349206349206349</v>
      </c>
      <c r="L56" s="47"/>
      <c r="M56" s="10"/>
      <c r="N56" s="7">
        <f>(D56/D$15)</f>
        <v>0.0471485700843499</v>
      </c>
      <c r="O56" s="7">
        <f>(G56/G$15)</f>
        <v>0.05018320853911104</v>
      </c>
      <c r="P56" s="40">
        <f>(E56-H56)</f>
        <v>-82</v>
      </c>
      <c r="Q56" s="7">
        <f>(P56/H56)</f>
        <v>-0.0721830985915493</v>
      </c>
      <c r="R56" s="47"/>
      <c r="S56" s="10"/>
      <c r="T56" s="7">
        <f>(E56/E$15)</f>
        <v>0.043613191542185625</v>
      </c>
      <c r="U56" s="7">
        <f>(H56/H$15)</f>
        <v>0.05027883508896167</v>
      </c>
    </row>
    <row r="57" spans="2:21" ht="12.75">
      <c r="B57" s="44" t="s">
        <v>34</v>
      </c>
      <c r="C57" s="10"/>
      <c r="D57" s="46">
        <v>94</v>
      </c>
      <c r="E57" s="46">
        <v>94</v>
      </c>
      <c r="F57" s="7">
        <f>(E57/D57)</f>
        <v>1</v>
      </c>
      <c r="G57" s="46">
        <v>114</v>
      </c>
      <c r="H57" s="46">
        <v>82</v>
      </c>
      <c r="I57" s="7">
        <f>(H57/G57)</f>
        <v>0.7192982456140351</v>
      </c>
      <c r="J57" s="40">
        <f>(D57-G57)</f>
        <v>-20</v>
      </c>
      <c r="K57" s="7">
        <f>(J57/G57)</f>
        <v>-0.17543859649122806</v>
      </c>
      <c r="L57" s="47">
        <v>22</v>
      </c>
      <c r="M57" s="10">
        <v>21</v>
      </c>
      <c r="N57" s="7">
        <f>(D57/D$15)</f>
        <v>0.0031589205901132508</v>
      </c>
      <c r="O57" s="7">
        <f>(G57/G$15)</f>
        <v>0.004540385534490999</v>
      </c>
      <c r="P57" s="40">
        <f>(E57-H57)</f>
        <v>12</v>
      </c>
      <c r="Q57" s="7">
        <f>(P57/H57)</f>
        <v>0.14634146341463414</v>
      </c>
      <c r="R57" s="47">
        <v>21</v>
      </c>
      <c r="S57" s="10">
        <v>22</v>
      </c>
      <c r="T57" s="7">
        <f>(E57/E$15)</f>
        <v>0.0038896015227376174</v>
      </c>
      <c r="U57" s="7">
        <f>(H57/H$15)</f>
        <v>0.0036292821102947687</v>
      </c>
    </row>
    <row r="58" spans="2:21" ht="12.75">
      <c r="B58" s="44" t="s">
        <v>35</v>
      </c>
      <c r="C58" s="10"/>
      <c r="D58" s="46">
        <v>66</v>
      </c>
      <c r="E58" s="46">
        <v>66</v>
      </c>
      <c r="F58" s="7">
        <f>(E58/D58)</f>
        <v>1</v>
      </c>
      <c r="G58" s="46">
        <v>77</v>
      </c>
      <c r="H58" s="46">
        <v>73</v>
      </c>
      <c r="I58" s="7">
        <f>(H58/G58)</f>
        <v>0.948051948051948</v>
      </c>
      <c r="J58" s="40">
        <f>(D58-G58)</f>
        <v>-11</v>
      </c>
      <c r="K58" s="7">
        <f>(J58/G58)</f>
        <v>-0.14285714285714285</v>
      </c>
      <c r="L58" s="47">
        <v>24</v>
      </c>
      <c r="M58" s="10">
        <v>24</v>
      </c>
      <c r="N58" s="7">
        <f>(D58/D$15)</f>
        <v>0.0022179655207178145</v>
      </c>
      <c r="O58" s="7">
        <f>(G58/G$15)</f>
        <v>0.0030667516329456745</v>
      </c>
      <c r="P58" s="40">
        <f>(E58-H58)</f>
        <v>-7</v>
      </c>
      <c r="Q58" s="7">
        <f>(P58/H58)</f>
        <v>-0.0958904109589041</v>
      </c>
      <c r="R58" s="47">
        <v>23</v>
      </c>
      <c r="S58" s="10">
        <v>23</v>
      </c>
      <c r="T58" s="7">
        <f>(E58/E$15)</f>
        <v>0.0027309968138370506</v>
      </c>
      <c r="U58" s="7">
        <f>(H58/H$15)</f>
        <v>0.0032309462689209525</v>
      </c>
    </row>
    <row r="59" spans="2:21" ht="12.75">
      <c r="B59" s="44" t="s">
        <v>36</v>
      </c>
      <c r="C59" s="10"/>
      <c r="D59" s="46">
        <v>523</v>
      </c>
      <c r="E59" s="46">
        <v>389</v>
      </c>
      <c r="F59" s="7">
        <f>(E59/D59)</f>
        <v>0.7437858508604207</v>
      </c>
      <c r="G59" s="46">
        <v>390</v>
      </c>
      <c r="H59" s="46">
        <v>379</v>
      </c>
      <c r="I59" s="7">
        <f>(H59/G59)</f>
        <v>0.9717948717948718</v>
      </c>
      <c r="J59" s="40">
        <f>(D59-G59)</f>
        <v>133</v>
      </c>
      <c r="K59" s="7">
        <f>(J59/G59)</f>
        <v>0.34102564102564104</v>
      </c>
      <c r="L59" s="47">
        <v>15</v>
      </c>
      <c r="M59" s="10">
        <v>16</v>
      </c>
      <c r="N59" s="7">
        <f>(D59/D$15)</f>
        <v>0.017575696474779044</v>
      </c>
      <c r="O59" s="7">
        <f>(G59/G$15)</f>
        <v>0.015532897881153418</v>
      </c>
      <c r="P59" s="40">
        <f>(E59-H59)</f>
        <v>10</v>
      </c>
      <c r="Q59" s="7">
        <f>(P59/H59)</f>
        <v>0.026385224274406333</v>
      </c>
      <c r="R59" s="47">
        <v>16</v>
      </c>
      <c r="S59" s="10">
        <v>15</v>
      </c>
      <c r="T59" s="7">
        <f>(E59/E$15)</f>
        <v>0.01609632970579716</v>
      </c>
      <c r="U59" s="7">
        <f>(H59/H$15)</f>
        <v>0.0167743648756307</v>
      </c>
    </row>
    <row r="60" spans="2:21" ht="12.75">
      <c r="B60" s="44" t="s">
        <v>37</v>
      </c>
      <c r="C60" s="10"/>
      <c r="D60" s="46">
        <v>720</v>
      </c>
      <c r="E60" s="46">
        <v>505</v>
      </c>
      <c r="F60" s="7">
        <f>(E60/D60)</f>
        <v>0.7013888888888888</v>
      </c>
      <c r="G60" s="46">
        <v>679</v>
      </c>
      <c r="H60" s="46">
        <v>602</v>
      </c>
      <c r="I60" s="7">
        <f>(H60/G60)</f>
        <v>0.8865979381443299</v>
      </c>
      <c r="J60" s="40">
        <f>(D60-G60)</f>
        <v>41</v>
      </c>
      <c r="K60" s="7">
        <f>(J60/G60)</f>
        <v>0.060382916053019146</v>
      </c>
      <c r="L60" s="47">
        <v>12</v>
      </c>
      <c r="M60" s="10">
        <v>13</v>
      </c>
      <c r="N60" s="7">
        <f>(D60/D$15)</f>
        <v>0.02419598749873979</v>
      </c>
      <c r="O60" s="7">
        <f>(G60/G$15)</f>
        <v>0.02704317349052095</v>
      </c>
      <c r="P60" s="40">
        <f>(E60-H60)</f>
        <v>-97</v>
      </c>
      <c r="Q60" s="7">
        <f>(P60/H60)</f>
        <v>-0.1611295681063123</v>
      </c>
      <c r="R60" s="47">
        <v>14</v>
      </c>
      <c r="S60" s="10">
        <v>14</v>
      </c>
      <c r="T60" s="7">
        <f>(E60/E$15)</f>
        <v>0.020896263499813796</v>
      </c>
      <c r="U60" s="7">
        <f>(H60/H$15)</f>
        <v>0.02664424183411525</v>
      </c>
    </row>
    <row r="61" spans="2:21" ht="12.75">
      <c r="B61" s="49"/>
      <c r="C61" s="50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ht="12.75">
      <c r="B62" s="11" t="s">
        <v>38</v>
      </c>
    </row>
    <row r="63" ht="12.75">
      <c r="B63" s="11" t="s">
        <v>39</v>
      </c>
    </row>
    <row r="64" ht="12.75">
      <c r="B64" s="13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