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8315" windowHeight="9720" activeTab="0"/>
  </bookViews>
  <sheets>
    <sheet name="ACS_2006-2008" sheetId="1" r:id="rId1"/>
  </sheets>
  <externalReferences>
    <externalReference r:id="rId4"/>
  </externalReferences>
  <definedNames>
    <definedName name="_xlnm.Print_Area" localSheetId="0">'ACS_2006-2008'!$A$1:$R$53</definedName>
  </definedNames>
  <calcPr fullCalcOnLoad="1"/>
</workbook>
</file>

<file path=xl/sharedStrings.xml><?xml version="1.0" encoding="utf-8"?>
<sst xmlns="http://schemas.openxmlformats.org/spreadsheetml/2006/main" count="73" uniqueCount="58">
  <si>
    <t>Prepared by the Maryland Department of Planning, from 2006 to 2008 American Community Survey, Census Transportation Planning Products (CTPP) , August 2010</t>
  </si>
  <si>
    <t>* Inter-county commuters only.  These columns do not include residents who live and work in their own jurisdictions (shown in data column 7).</t>
  </si>
  <si>
    <t>WORCESTER COUNTY</t>
  </si>
  <si>
    <t>WICOMICO COUNTY</t>
  </si>
  <si>
    <t>SOMERSET COUNTY</t>
  </si>
  <si>
    <t>DORCHESTER COUNTY</t>
  </si>
  <si>
    <t>LOWER EASTERN SHORE REGION</t>
  </si>
  <si>
    <t>TALBOT COUNTY</t>
  </si>
  <si>
    <t>QUEEN ANNE'S COUNTY</t>
  </si>
  <si>
    <t>KENT COUNTY</t>
  </si>
  <si>
    <t>CECIL COUNTY</t>
  </si>
  <si>
    <t>CAROLINE COUNTY</t>
  </si>
  <si>
    <t>UPPER EASTERN SHORE REGION</t>
  </si>
  <si>
    <t>WASHINGTON COUNTY</t>
  </si>
  <si>
    <t>GARRETT COUNTY</t>
  </si>
  <si>
    <t>ALLEGANY COUNTY</t>
  </si>
  <si>
    <t>WESTERN MARYLAND REGION</t>
  </si>
  <si>
    <t>ST. MARY'S COUNTY</t>
  </si>
  <si>
    <t>CHARLES COUNTY</t>
  </si>
  <si>
    <t>CALVERT COUNTY</t>
  </si>
  <si>
    <t>SOUTHERN MARYLAND REGION</t>
  </si>
  <si>
    <t>PRINCE GEORGE'S COUNTY</t>
  </si>
  <si>
    <t>MONTGOMERY COUNTY</t>
  </si>
  <si>
    <t>FREDERICK COUNTY</t>
  </si>
  <si>
    <t>WASHINGTON REGION</t>
  </si>
  <si>
    <t>BALTIMORE CITY</t>
  </si>
  <si>
    <t>HOWARD COUNTY</t>
  </si>
  <si>
    <t>HARFORD COUNTY</t>
  </si>
  <si>
    <t>CARROLL COUNTY</t>
  </si>
  <si>
    <t>BALTIMORE COUNTY</t>
  </si>
  <si>
    <t>ANNE ARUNDEL COUNTY</t>
  </si>
  <si>
    <t>BALTIMORE REGION</t>
  </si>
  <si>
    <t>MARYLAND</t>
  </si>
  <si>
    <t>------------------------</t>
  </si>
  <si>
    <t>-----------------------</t>
  </si>
  <si>
    <t>--------------</t>
  </si>
  <si>
    <t>-------------------</t>
  </si>
  <si>
    <t>---------------------------------</t>
  </si>
  <si>
    <t>MOE</t>
  </si>
  <si>
    <t>NON-RESIDENTS</t>
  </si>
  <si>
    <t>RESIDENTS</t>
  </si>
  <si>
    <t>RESIDENCE</t>
  </si>
  <si>
    <t>JURISDICTION</t>
  </si>
  <si>
    <t>(IN-OUT)</t>
  </si>
  <si>
    <r>
      <t xml:space="preserve">OUT OF </t>
    </r>
    <r>
      <rPr>
        <b/>
        <sz val="12"/>
        <rFont val="Arial"/>
        <family val="2"/>
      </rPr>
      <t>*</t>
    </r>
  </si>
  <si>
    <r>
      <t xml:space="preserve">INTO </t>
    </r>
    <r>
      <rPr>
        <b/>
        <sz val="12"/>
        <rFont val="Arial"/>
        <family val="2"/>
      </rPr>
      <t>*</t>
    </r>
  </si>
  <si>
    <t>HELD BY</t>
  </si>
  <si>
    <t>JURIS. OF</t>
  </si>
  <si>
    <t>IN OWN</t>
  </si>
  <si>
    <t>NET</t>
  </si>
  <si>
    <t>COMMUTING</t>
  </si>
  <si>
    <t>JURIS. JOBS</t>
  </si>
  <si>
    <t>WORK IN</t>
  </si>
  <si>
    <t>WHO WORK</t>
  </si>
  <si>
    <t>PCT. OF</t>
  </si>
  <si>
    <t>PCT. WHO</t>
  </si>
  <si>
    <t xml:space="preserve">                                                          JOURNEY-TO-WORK COMMUTATION SUMMARY FOR MARYLAND'S JURISDICTIONS - 2006 - 2008</t>
  </si>
  <si>
    <t>Table 3. JOURNEY-TO-WORK COMMUTATION SUMMARY FOR MARYLAND'S JURISDICTIONS - 2006 - 2008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</si>
</sst>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3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4" fillId="0" borderId="0" xfId="0" applyNumberFormat="1" applyFont="1" applyAlignment="1" quotePrefix="1">
      <alignment/>
    </xf>
    <xf numFmtId="0" fontId="0" fillId="0" borderId="0" xfId="0" applyAlignment="1" quotePrefix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_WORK\PDS_WORK_Area\AL_Work\Commutation%20Data%202010\24Cnty_CTPP_ACS_06_08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&amp; Data"/>
      <sheetName val="Alle"/>
      <sheetName val="Anne"/>
      <sheetName val="Baco"/>
      <sheetName val="Calv"/>
      <sheetName val="Caro"/>
      <sheetName val="Carr"/>
      <sheetName val="Ceci"/>
      <sheetName val="Char"/>
      <sheetName val="Dorc"/>
      <sheetName val="Fred"/>
      <sheetName val="Garr"/>
      <sheetName val="Harf"/>
      <sheetName val="Howa"/>
      <sheetName val="Kent"/>
      <sheetName val="Mont"/>
      <sheetName val="Prin"/>
      <sheetName val="Quee"/>
      <sheetName val="Stma"/>
      <sheetName val="Some"/>
      <sheetName val="Talb"/>
      <sheetName val="Wash"/>
      <sheetName val="Wico"/>
      <sheetName val="Worc"/>
      <sheetName val="BaCi"/>
      <sheetName val="Chart9"/>
      <sheetName val="Chart8"/>
      <sheetName val="Chart7"/>
      <sheetName val="Chart6"/>
      <sheetName val="Chart5"/>
      <sheetName val="Chart4"/>
      <sheetName val="Chart3"/>
      <sheetName val="Chart2"/>
      <sheetName val="Chart1"/>
      <sheetName val="Chart Data 06_08"/>
      <sheetName val="Chart Data 2000"/>
      <sheetName val="Chart Data Difference"/>
    </sheetNames>
    <sheetDataSet>
      <sheetData sheetId="1">
        <row r="8">
          <cell r="E8">
            <v>32415</v>
          </cell>
          <cell r="F8">
            <v>1224.5362387451014</v>
          </cell>
          <cell r="K8">
            <v>29570</v>
          </cell>
          <cell r="L8">
            <v>1193.118602654405</v>
          </cell>
        </row>
      </sheetData>
      <sheetData sheetId="2">
        <row r="8">
          <cell r="E8">
            <v>243977</v>
          </cell>
          <cell r="F8">
            <v>4955.311191035332</v>
          </cell>
          <cell r="K8">
            <v>258945</v>
          </cell>
          <cell r="L8">
            <v>4975.84796793471</v>
          </cell>
        </row>
      </sheetData>
      <sheetData sheetId="3">
        <row r="8">
          <cell r="E8">
            <v>351923</v>
          </cell>
          <cell r="F8">
            <v>5721.891557867905</v>
          </cell>
          <cell r="K8">
            <v>396365</v>
          </cell>
          <cell r="L8">
            <v>6108.929529794889</v>
          </cell>
        </row>
      </sheetData>
      <sheetData sheetId="4">
        <row r="8">
          <cell r="E8">
            <v>24303</v>
          </cell>
          <cell r="F8">
            <v>1575.822325010025</v>
          </cell>
          <cell r="K8">
            <v>45910</v>
          </cell>
          <cell r="L8">
            <v>2046.3750878077071</v>
          </cell>
        </row>
      </sheetData>
      <sheetData sheetId="5">
        <row r="8">
          <cell r="E8">
            <v>10200</v>
          </cell>
          <cell r="F8">
            <v>907.0402416651646</v>
          </cell>
          <cell r="K8">
            <v>16349</v>
          </cell>
          <cell r="L8">
            <v>1203.8263994447043</v>
          </cell>
        </row>
      </sheetData>
      <sheetData sheetId="6">
        <row r="8">
          <cell r="E8">
            <v>57030</v>
          </cell>
          <cell r="F8">
            <v>1979.2758776886058</v>
          </cell>
          <cell r="K8">
            <v>85605</v>
          </cell>
          <cell r="L8">
            <v>2464.631006864922</v>
          </cell>
        </row>
      </sheetData>
      <sheetData sheetId="7">
        <row r="8">
          <cell r="E8">
            <v>33045</v>
          </cell>
          <cell r="F8">
            <v>1672.9500889147885</v>
          </cell>
          <cell r="K8">
            <v>49414</v>
          </cell>
          <cell r="L8">
            <v>2059.9177168032707</v>
          </cell>
        </row>
      </sheetData>
      <sheetData sheetId="8">
        <row r="8">
          <cell r="E8">
            <v>42614</v>
          </cell>
          <cell r="F8">
            <v>2188.1167701930353</v>
          </cell>
          <cell r="K8">
            <v>73905</v>
          </cell>
          <cell r="L8">
            <v>2842.927540406192</v>
          </cell>
        </row>
      </sheetData>
      <sheetData sheetId="9">
        <row r="8">
          <cell r="E8">
            <v>12525</v>
          </cell>
          <cell r="F8">
            <v>770.0448038913061</v>
          </cell>
          <cell r="K8">
            <v>15409</v>
          </cell>
          <cell r="L8">
            <v>849.7593777064187</v>
          </cell>
        </row>
      </sheetData>
      <sheetData sheetId="10">
        <row r="8">
          <cell r="E8">
            <v>101102</v>
          </cell>
          <cell r="F8">
            <v>2557.5036656865223</v>
          </cell>
          <cell r="K8">
            <v>117901</v>
          </cell>
          <cell r="L8">
            <v>2732.429322050252</v>
          </cell>
        </row>
      </sheetData>
      <sheetData sheetId="11">
        <row r="8">
          <cell r="E8">
            <v>14460</v>
          </cell>
          <cell r="F8">
            <v>671.523640685866</v>
          </cell>
          <cell r="K8">
            <v>14128</v>
          </cell>
          <cell r="L8">
            <v>647.8279092475101</v>
          </cell>
        </row>
      </sheetData>
      <sheetData sheetId="12">
        <row r="8">
          <cell r="E8">
            <v>89433</v>
          </cell>
          <cell r="F8">
            <v>2336.727412429614</v>
          </cell>
          <cell r="K8">
            <v>124545</v>
          </cell>
          <cell r="L8">
            <v>2784.822256446541</v>
          </cell>
        </row>
      </sheetData>
      <sheetData sheetId="13">
        <row r="8">
          <cell r="E8">
            <v>145499</v>
          </cell>
          <cell r="F8">
            <v>3488.8026599393665</v>
          </cell>
          <cell r="K8">
            <v>145135</v>
          </cell>
          <cell r="L8">
            <v>3611.641455072748</v>
          </cell>
        </row>
      </sheetData>
      <sheetData sheetId="14">
        <row r="8">
          <cell r="E8">
            <v>10690</v>
          </cell>
          <cell r="F8">
            <v>845.4874333779302</v>
          </cell>
          <cell r="K8">
            <v>10150</v>
          </cell>
          <cell r="L8">
            <v>778.3321912910965</v>
          </cell>
        </row>
      </sheetData>
      <sheetData sheetId="15">
        <row r="8">
          <cell r="E8">
            <v>464491</v>
          </cell>
          <cell r="F8">
            <v>5653.609201209437</v>
          </cell>
          <cell r="K8">
            <v>494707</v>
          </cell>
          <cell r="L8">
            <v>5927.504365245123</v>
          </cell>
        </row>
      </sheetData>
      <sheetData sheetId="16">
        <row r="8">
          <cell r="E8">
            <v>317049</v>
          </cell>
          <cell r="F8">
            <v>5129.200230055363</v>
          </cell>
          <cell r="K8">
            <v>427587</v>
          </cell>
          <cell r="L8">
            <v>5940.301675841052</v>
          </cell>
        </row>
      </sheetData>
      <sheetData sheetId="17">
        <row r="8">
          <cell r="E8">
            <v>15975</v>
          </cell>
          <cell r="F8">
            <v>996.4291244238099</v>
          </cell>
          <cell r="K8">
            <v>23665</v>
          </cell>
          <cell r="L8">
            <v>1226.207160311829</v>
          </cell>
        </row>
      </sheetData>
      <sheetData sheetId="18">
        <row r="8">
          <cell r="E8">
            <v>45058</v>
          </cell>
          <cell r="F8">
            <v>1695.6485484911075</v>
          </cell>
          <cell r="K8">
            <v>51010</v>
          </cell>
          <cell r="L8">
            <v>1924.3016915234468</v>
          </cell>
        </row>
      </sheetData>
      <sheetData sheetId="19">
        <row r="8">
          <cell r="E8">
            <v>8140</v>
          </cell>
          <cell r="F8">
            <v>1083.5418773633073</v>
          </cell>
          <cell r="K8">
            <v>8800</v>
          </cell>
          <cell r="L8">
            <v>1117.8058865473918</v>
          </cell>
        </row>
      </sheetData>
      <sheetData sheetId="20">
        <row r="8">
          <cell r="E8">
            <v>21030</v>
          </cell>
          <cell r="F8">
            <v>1134.81848768867</v>
          </cell>
          <cell r="K8">
            <v>17438</v>
          </cell>
          <cell r="L8">
            <v>1027.2852573652558</v>
          </cell>
        </row>
      </sheetData>
      <sheetData sheetId="21">
        <row r="8">
          <cell r="E8">
            <v>66144</v>
          </cell>
          <cell r="F8">
            <v>2221.0342185567515</v>
          </cell>
          <cell r="K8">
            <v>69849</v>
          </cell>
          <cell r="L8">
            <v>2263.963338925787</v>
          </cell>
        </row>
      </sheetData>
      <sheetData sheetId="22">
        <row r="8">
          <cell r="E8">
            <v>45405</v>
          </cell>
          <cell r="F8">
            <v>1530.4535275531891</v>
          </cell>
          <cell r="K8">
            <v>44730</v>
          </cell>
          <cell r="L8">
            <v>1486.134919850819</v>
          </cell>
        </row>
      </sheetData>
      <sheetData sheetId="23">
        <row r="8">
          <cell r="E8">
            <v>24835</v>
          </cell>
          <cell r="F8">
            <v>1284.5158621052524</v>
          </cell>
          <cell r="K8">
            <v>23270</v>
          </cell>
          <cell r="L8">
            <v>1242.7457503447758</v>
          </cell>
        </row>
      </sheetData>
      <sheetData sheetId="24">
        <row r="8">
          <cell r="E8">
            <v>367162</v>
          </cell>
          <cell r="F8">
            <v>5418.934766169453</v>
          </cell>
          <cell r="K8">
            <v>268945</v>
          </cell>
          <cell r="L8">
            <v>4719.49181586323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.57421875" style="0" customWidth="1"/>
    <col min="3" max="3" width="12.7109375" style="0" customWidth="1"/>
    <col min="4" max="4" width="7.7109375" style="0" customWidth="1"/>
    <col min="5" max="5" width="12.7109375" style="0" customWidth="1"/>
    <col min="6" max="6" width="7.7109375" style="0" customWidth="1"/>
    <col min="7" max="7" width="3.28125" style="0" customWidth="1"/>
    <col min="8" max="8" width="9.140625" style="1" customWidth="1"/>
    <col min="9" max="9" width="7.7109375" style="1" customWidth="1"/>
    <col min="10" max="10" width="1.7109375" style="0" customWidth="1"/>
    <col min="11" max="11" width="15.00390625" style="0" customWidth="1"/>
    <col min="12" max="12" width="7.7109375" style="0" customWidth="1"/>
    <col min="13" max="13" width="14.00390625" style="0" customWidth="1"/>
    <col min="14" max="14" width="7.7109375" style="0" customWidth="1"/>
    <col min="15" max="15" width="14.57421875" style="0" customWidth="1"/>
    <col min="16" max="16" width="7.7109375" style="0" customWidth="1"/>
    <col min="17" max="17" width="15.7109375" style="0" customWidth="1"/>
    <col min="18" max="18" width="7.7109375" style="0" customWidth="1"/>
    <col min="19" max="20" width="15.7109375" style="0" customWidth="1"/>
  </cols>
  <sheetData>
    <row r="1" spans="1:18" ht="18">
      <c r="A1" s="23" t="s">
        <v>56</v>
      </c>
      <c r="C1" s="24" t="s">
        <v>57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3" spans="1:20" ht="12.75">
      <c r="A3" s="14"/>
      <c r="B3" s="14"/>
      <c r="C3" s="14"/>
      <c r="D3" s="14"/>
      <c r="E3" s="14"/>
      <c r="F3" s="14"/>
      <c r="G3" s="14"/>
      <c r="H3" s="12"/>
      <c r="I3" s="12"/>
      <c r="J3" s="14"/>
      <c r="K3" s="22" t="s">
        <v>40</v>
      </c>
      <c r="L3" s="22"/>
      <c r="M3" s="22" t="s">
        <v>55</v>
      </c>
      <c r="N3" s="22"/>
      <c r="O3" s="22" t="s">
        <v>54</v>
      </c>
      <c r="P3" s="22"/>
      <c r="Q3" s="22" t="s">
        <v>54</v>
      </c>
      <c r="R3" s="22"/>
      <c r="S3" s="22"/>
      <c r="T3" s="22"/>
    </row>
    <row r="4" spans="1:20" ht="12.75">
      <c r="A4" s="14"/>
      <c r="B4" s="14"/>
      <c r="C4" s="14"/>
      <c r="D4" s="14"/>
      <c r="E4" s="14"/>
      <c r="F4" s="14"/>
      <c r="G4" s="14"/>
      <c r="H4" s="12"/>
      <c r="I4" s="12"/>
      <c r="J4" s="14"/>
      <c r="K4" s="22" t="s">
        <v>53</v>
      </c>
      <c r="L4" s="22"/>
      <c r="M4" s="22" t="s">
        <v>52</v>
      </c>
      <c r="N4" s="22"/>
      <c r="O4" s="22" t="s">
        <v>51</v>
      </c>
      <c r="P4" s="22"/>
      <c r="Q4" s="22" t="s">
        <v>51</v>
      </c>
      <c r="R4" s="22"/>
      <c r="S4" s="22"/>
      <c r="T4" s="22"/>
    </row>
    <row r="5" spans="1:20" ht="12.75">
      <c r="A5" s="14"/>
      <c r="B5" s="14"/>
      <c r="C5" s="21" t="s">
        <v>50</v>
      </c>
      <c r="D5" s="22"/>
      <c r="E5" s="21" t="s">
        <v>50</v>
      </c>
      <c r="F5" s="22"/>
      <c r="G5" s="22"/>
      <c r="H5" s="20" t="s">
        <v>49</v>
      </c>
      <c r="I5" s="20"/>
      <c r="J5" s="14"/>
      <c r="K5" s="22" t="s">
        <v>48</v>
      </c>
      <c r="L5" s="22"/>
      <c r="M5" s="22" t="s">
        <v>47</v>
      </c>
      <c r="N5" s="22"/>
      <c r="O5" s="22" t="s">
        <v>46</v>
      </c>
      <c r="P5" s="22"/>
      <c r="Q5" s="22" t="s">
        <v>46</v>
      </c>
      <c r="R5" s="22"/>
      <c r="S5" s="22"/>
      <c r="T5" s="22"/>
    </row>
    <row r="6" spans="1:20" ht="15.75">
      <c r="A6" s="14" t="s">
        <v>42</v>
      </c>
      <c r="B6" s="14"/>
      <c r="C6" s="21" t="s">
        <v>45</v>
      </c>
      <c r="D6" s="21" t="s">
        <v>38</v>
      </c>
      <c r="E6" s="21" t="s">
        <v>44</v>
      </c>
      <c r="F6" s="21" t="s">
        <v>38</v>
      </c>
      <c r="G6" s="22"/>
      <c r="H6" s="20" t="s">
        <v>43</v>
      </c>
      <c r="I6" s="21" t="s">
        <v>38</v>
      </c>
      <c r="J6" s="14"/>
      <c r="K6" s="22" t="s">
        <v>42</v>
      </c>
      <c r="L6" s="21" t="s">
        <v>38</v>
      </c>
      <c r="M6" s="22" t="s">
        <v>41</v>
      </c>
      <c r="N6" s="21" t="s">
        <v>38</v>
      </c>
      <c r="O6" s="22" t="s">
        <v>40</v>
      </c>
      <c r="P6" s="21" t="s">
        <v>38</v>
      </c>
      <c r="Q6" s="22" t="s">
        <v>39</v>
      </c>
      <c r="R6" s="21" t="s">
        <v>38</v>
      </c>
      <c r="S6" s="20"/>
      <c r="T6" s="20"/>
    </row>
    <row r="7" spans="1:20" ht="12.75">
      <c r="A7" s="17" t="s">
        <v>37</v>
      </c>
      <c r="C7" s="19" t="s">
        <v>36</v>
      </c>
      <c r="D7" s="19"/>
      <c r="E7" s="19" t="s">
        <v>36</v>
      </c>
      <c r="F7" s="19"/>
      <c r="H7" s="16" t="s">
        <v>35</v>
      </c>
      <c r="I7" s="16"/>
      <c r="K7" s="15" t="s">
        <v>34</v>
      </c>
      <c r="L7" s="15"/>
      <c r="M7" s="15" t="s">
        <v>33</v>
      </c>
      <c r="N7" s="15"/>
      <c r="O7" s="15" t="s">
        <v>33</v>
      </c>
      <c r="P7" s="15"/>
      <c r="Q7" s="15" t="s">
        <v>33</v>
      </c>
      <c r="R7" s="15"/>
      <c r="S7" s="15"/>
      <c r="T7" s="15"/>
    </row>
    <row r="8" spans="1:23" ht="12.75">
      <c r="A8" s="14" t="s">
        <v>32</v>
      </c>
      <c r="C8" s="18">
        <v>1037635</v>
      </c>
      <c r="D8" s="1">
        <v>4110.112704049845</v>
      </c>
      <c r="E8" s="18">
        <v>1306462</v>
      </c>
      <c r="F8" s="1">
        <v>4918.266493688798</v>
      </c>
      <c r="G8" s="14"/>
      <c r="H8" s="18">
        <v>-268827</v>
      </c>
      <c r="I8" s="1">
        <v>6409.5531625015665</v>
      </c>
      <c r="K8" s="18">
        <v>1506870</v>
      </c>
      <c r="L8" s="1">
        <v>10277.678726249425</v>
      </c>
      <c r="M8" s="13">
        <v>0.5356175524253803</v>
      </c>
      <c r="N8" s="9">
        <v>0.0022651865929993113</v>
      </c>
      <c r="O8" s="13">
        <v>0.592205556679983</v>
      </c>
      <c r="P8" s="9">
        <v>0.0023129706567045424</v>
      </c>
      <c r="Q8" s="13">
        <v>0.407794443320017</v>
      </c>
      <c r="R8" s="9">
        <v>0.0027943679547424148</v>
      </c>
      <c r="S8" s="18">
        <f>SUM(S10+S19+S25+S31+S37+S45)</f>
        <v>2544505</v>
      </c>
      <c r="T8" s="1">
        <f>(SQRT((T10/1.645)^2+(T19/1.645)^2+(T25/1.645)^2+(T31/1.645)^2+(T37/1.645)^2+(T45/1.645)^2))*1.645</f>
        <v>14227.73467562563</v>
      </c>
      <c r="V8" s="18">
        <f>SUM(V10+V19+V25+V31+V37+V45)</f>
        <v>2813332</v>
      </c>
      <c r="W8" s="1">
        <f>(SQRT((W10/1.645)^2+(W19/1.645)^2+(W25/1.645)^2+(W31/1.645)^2+(W37/1.645)^2+(W45/1.645)^2))*1.645</f>
        <v>15054.476576752846</v>
      </c>
    </row>
    <row r="9" spans="1:20" ht="12.75">
      <c r="A9" s="17"/>
      <c r="C9" s="17"/>
      <c r="D9" s="17"/>
      <c r="E9" s="17"/>
      <c r="F9" s="17"/>
      <c r="H9" s="16"/>
      <c r="I9" s="16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5" s="14" customFormat="1" ht="12.75">
      <c r="A10" s="14" t="s">
        <v>31</v>
      </c>
      <c r="C10" s="12">
        <v>578354</v>
      </c>
      <c r="D10" s="1">
        <v>3149.5047818452954</v>
      </c>
      <c r="E10" s="12">
        <v>602870</v>
      </c>
      <c r="F10" s="1">
        <v>3244.6113695014046</v>
      </c>
      <c r="H10" s="12">
        <v>-24516</v>
      </c>
      <c r="I10" s="1">
        <v>4521.823007368174</v>
      </c>
      <c r="K10" s="12">
        <v>676670</v>
      </c>
      <c r="L10" s="1">
        <v>7374.380177343721</v>
      </c>
      <c r="M10" s="13">
        <v>0.528838488831924</v>
      </c>
      <c r="N10" s="9">
        <v>0.003770438303874181</v>
      </c>
      <c r="O10" s="13">
        <v>0.5391689720674664</v>
      </c>
      <c r="P10" s="9">
        <v>0.003815039069501078</v>
      </c>
      <c r="Q10" s="13">
        <v>0.4608310279325336</v>
      </c>
      <c r="R10" s="9">
        <v>0.00457026639665901</v>
      </c>
      <c r="S10" s="12">
        <f>+SUM(S12:S17)</f>
        <v>1255024</v>
      </c>
      <c r="T10" s="1">
        <f>(SQRT((T12/1.645)^2+(T13/1.645)^2+(T14/1.645)^2+(T15/1.645)^2+(T16/1.645)^2+(T17/1.645)^2))*1.645</f>
        <v>10402.383284613194</v>
      </c>
      <c r="V10" s="12">
        <f>+SUM(V12:V17)</f>
        <v>1279540</v>
      </c>
      <c r="W10" s="1">
        <f>(SQRT((W12/1.645)^2+(W13/1.645)^2+(W14/1.645)^2+(W15/1.645)^2+(W16/1.645)^2+(W17/1.645)^2))*1.645</f>
        <v>10546.3396967858</v>
      </c>
      <c r="Y10" s="1"/>
    </row>
    <row r="11" spans="3:12" ht="6" customHeight="1">
      <c r="C11" s="1"/>
      <c r="D11" s="1"/>
      <c r="E11" s="1"/>
      <c r="F11" s="1"/>
      <c r="K11" s="1"/>
      <c r="L11" s="1"/>
    </row>
    <row r="12" spans="1:25" ht="12.75">
      <c r="A12" s="11" t="s">
        <v>30</v>
      </c>
      <c r="C12" s="1">
        <v>96857</v>
      </c>
      <c r="D12" s="1">
        <v>1160.3111910353318</v>
      </c>
      <c r="E12" s="1">
        <v>111825</v>
      </c>
      <c r="F12" s="1">
        <v>1180.8479679347101</v>
      </c>
      <c r="H12" s="10">
        <v>-14968</v>
      </c>
      <c r="I12" s="1">
        <v>1655.5132084696168</v>
      </c>
      <c r="K12" s="1">
        <v>147120</v>
      </c>
      <c r="L12" s="1">
        <v>3795</v>
      </c>
      <c r="M12" s="9">
        <v>0.5681515379713838</v>
      </c>
      <c r="N12" s="9">
        <v>0.009777276654708338</v>
      </c>
      <c r="O12" s="9">
        <v>0.6030076605581673</v>
      </c>
      <c r="P12" s="9">
        <v>0.009589088071517676</v>
      </c>
      <c r="Q12" s="9">
        <v>0.39699233944183265</v>
      </c>
      <c r="R12" s="9">
        <v>0.009361199791587628</v>
      </c>
      <c r="S12" s="1">
        <f>'[1]Anne'!E8</f>
        <v>243977</v>
      </c>
      <c r="T12" s="1">
        <f>'[1]Anne'!F8</f>
        <v>4955.311191035332</v>
      </c>
      <c r="V12" s="1">
        <f>'[1]Anne'!K8</f>
        <v>258945</v>
      </c>
      <c r="W12" s="1">
        <f>'[1]Anne'!L8</f>
        <v>4975.84796793471</v>
      </c>
      <c r="Y12" s="1"/>
    </row>
    <row r="13" spans="1:25" ht="12.75">
      <c r="A13" s="11" t="s">
        <v>29</v>
      </c>
      <c r="C13" s="1">
        <v>152428</v>
      </c>
      <c r="D13" s="1">
        <v>1406.8915578679052</v>
      </c>
      <c r="E13" s="1">
        <v>196870</v>
      </c>
      <c r="F13" s="1">
        <v>1793.9295297948893</v>
      </c>
      <c r="H13" s="10">
        <v>-44442</v>
      </c>
      <c r="I13" s="1">
        <v>2279.80854754738</v>
      </c>
      <c r="K13" s="1">
        <v>199495</v>
      </c>
      <c r="L13" s="1">
        <v>4315</v>
      </c>
      <c r="M13" s="9">
        <v>0.5033113418187781</v>
      </c>
      <c r="N13" s="9">
        <v>0.007638048675658269</v>
      </c>
      <c r="O13" s="9">
        <v>0.5668711621576311</v>
      </c>
      <c r="P13" s="9">
        <v>0.008086361357874458</v>
      </c>
      <c r="Q13" s="9">
        <v>0.4331288378423689</v>
      </c>
      <c r="R13" s="9">
        <v>0.008097811670947147</v>
      </c>
      <c r="S13" s="1">
        <f>'[1]Baco'!E8</f>
        <v>351923</v>
      </c>
      <c r="T13" s="1">
        <f>'[1]Baco'!F8</f>
        <v>5721.891557867905</v>
      </c>
      <c r="V13" s="1">
        <f>'[1]Baco'!K8</f>
        <v>396365</v>
      </c>
      <c r="W13" s="1">
        <f>'[1]Baco'!L8</f>
        <v>6108.929529794889</v>
      </c>
      <c r="Y13" s="1"/>
    </row>
    <row r="14" spans="1:25" ht="12.75">
      <c r="A14" s="11" t="s">
        <v>28</v>
      </c>
      <c r="C14" s="1">
        <v>18180</v>
      </c>
      <c r="D14" s="1">
        <v>475.27587768860576</v>
      </c>
      <c r="E14" s="1">
        <v>46755</v>
      </c>
      <c r="F14" s="1">
        <v>960.6310068649218</v>
      </c>
      <c r="H14" s="10">
        <v>-28575</v>
      </c>
      <c r="I14" s="1">
        <v>1071.7738060164504</v>
      </c>
      <c r="K14" s="1">
        <v>38850</v>
      </c>
      <c r="L14" s="1">
        <v>1504</v>
      </c>
      <c r="M14" s="9">
        <v>0.4538286315051691</v>
      </c>
      <c r="N14" s="9">
        <v>0.011745219616358833</v>
      </c>
      <c r="O14" s="9">
        <v>0.681220410310363</v>
      </c>
      <c r="P14" s="9">
        <v>0.01168444373921404</v>
      </c>
      <c r="Q14" s="9">
        <v>0.31877958968963704</v>
      </c>
      <c r="R14" s="9">
        <v>0.013851121333086462</v>
      </c>
      <c r="S14" s="1">
        <f>'[1]Carr'!E8</f>
        <v>57030</v>
      </c>
      <c r="T14" s="1">
        <f>'[1]Carr'!F8</f>
        <v>1979.2758776886058</v>
      </c>
      <c r="V14" s="1">
        <f>'[1]Carr'!K8</f>
        <v>85605</v>
      </c>
      <c r="W14" s="1">
        <f>'[1]Carr'!L8</f>
        <v>2464.631006864922</v>
      </c>
      <c r="Y14" s="1"/>
    </row>
    <row r="15" spans="1:25" ht="12.75">
      <c r="A15" s="11" t="s">
        <v>27</v>
      </c>
      <c r="C15" s="1">
        <v>23343</v>
      </c>
      <c r="D15" s="1">
        <v>524.7274124296141</v>
      </c>
      <c r="E15" s="1">
        <v>58455</v>
      </c>
      <c r="F15" s="1">
        <v>972.8222564465409</v>
      </c>
      <c r="H15" s="10">
        <v>-35112</v>
      </c>
      <c r="I15" s="1">
        <v>1105.3153396170785</v>
      </c>
      <c r="K15" s="1">
        <v>66090</v>
      </c>
      <c r="L15" s="1">
        <v>1812</v>
      </c>
      <c r="M15" s="9">
        <v>0.5306515717210647</v>
      </c>
      <c r="N15" s="9">
        <v>0.008419358571254585</v>
      </c>
      <c r="O15" s="9">
        <v>0.7389889638053068</v>
      </c>
      <c r="P15" s="9">
        <v>0.006139185847975461</v>
      </c>
      <c r="Q15" s="9">
        <v>0.26101103619469324</v>
      </c>
      <c r="R15" s="9">
        <v>0.008996331019463436</v>
      </c>
      <c r="S15" s="1">
        <f>'[1]Harf'!E8</f>
        <v>89433</v>
      </c>
      <c r="T15" s="1">
        <f>'[1]Harf'!F8</f>
        <v>2336.727412429614</v>
      </c>
      <c r="V15" s="1">
        <f>'[1]Harf'!K8</f>
        <v>124545</v>
      </c>
      <c r="W15" s="1">
        <f>'[1]Harf'!L8</f>
        <v>2784.822256446541</v>
      </c>
      <c r="Y15" s="1"/>
    </row>
    <row r="16" spans="1:25" ht="12.75">
      <c r="A16" s="11" t="s">
        <v>26</v>
      </c>
      <c r="C16" s="1">
        <v>86429</v>
      </c>
      <c r="D16" s="1">
        <v>1356.8026599393665</v>
      </c>
      <c r="E16" s="1">
        <v>86065</v>
      </c>
      <c r="F16" s="1">
        <v>1479.6414550727482</v>
      </c>
      <c r="H16" s="10">
        <v>364</v>
      </c>
      <c r="I16" s="1">
        <v>2007.5488271990646</v>
      </c>
      <c r="K16" s="1">
        <v>59070</v>
      </c>
      <c r="L16" s="1">
        <v>2132</v>
      </c>
      <c r="M16" s="9">
        <v>0.4070003789575223</v>
      </c>
      <c r="N16" s="9">
        <v>0.010640080270620458</v>
      </c>
      <c r="O16" s="9">
        <v>0.40598217169877454</v>
      </c>
      <c r="P16" s="9">
        <v>0.010952000580924737</v>
      </c>
      <c r="Q16" s="9">
        <v>0.5940178283012254</v>
      </c>
      <c r="R16" s="9">
        <v>0.017024548960099403</v>
      </c>
      <c r="S16" s="1">
        <f>'[1]Howa'!E8</f>
        <v>145499</v>
      </c>
      <c r="T16" s="1">
        <f>'[1]Howa'!F8</f>
        <v>3488.8026599393665</v>
      </c>
      <c r="V16" s="1">
        <f>'[1]Howa'!K8</f>
        <v>145135</v>
      </c>
      <c r="W16" s="1">
        <f>'[1]Howa'!L8</f>
        <v>3611.641455072748</v>
      </c>
      <c r="Y16" s="1"/>
    </row>
    <row r="17" spans="1:25" ht="12.75">
      <c r="A17" s="11" t="s">
        <v>25</v>
      </c>
      <c r="C17" s="1">
        <v>201117</v>
      </c>
      <c r="D17" s="1">
        <v>2061.934766169453</v>
      </c>
      <c r="E17" s="1">
        <v>102900</v>
      </c>
      <c r="F17" s="1">
        <v>1362.49181586323</v>
      </c>
      <c r="H17" s="10">
        <v>98217</v>
      </c>
      <c r="I17" s="1">
        <v>2471.4285197497734</v>
      </c>
      <c r="K17" s="1">
        <v>166045</v>
      </c>
      <c r="L17" s="1">
        <v>3357</v>
      </c>
      <c r="M17" s="9">
        <v>0.6173938909442451</v>
      </c>
      <c r="N17" s="9">
        <v>0.006198755642469241</v>
      </c>
      <c r="O17" s="9">
        <v>0.45223906613429493</v>
      </c>
      <c r="P17" s="9">
        <v>0.006248699674325378</v>
      </c>
      <c r="Q17" s="9">
        <v>0.547760933865705</v>
      </c>
      <c r="R17" s="9">
        <v>0.009843544973462572</v>
      </c>
      <c r="S17" s="1">
        <f>'[1]BaCi'!E8</f>
        <v>367162</v>
      </c>
      <c r="T17" s="1">
        <f>'[1]BaCi'!F8</f>
        <v>5418.934766169453</v>
      </c>
      <c r="V17" s="1">
        <f>'[1]BaCi'!K8</f>
        <v>268945</v>
      </c>
      <c r="W17" s="1">
        <f>'[1]BaCi'!L8</f>
        <v>4719.49181586323</v>
      </c>
      <c r="Y17" s="1"/>
    </row>
    <row r="18" spans="3:23" ht="9" customHeight="1">
      <c r="C18" s="1"/>
      <c r="D18" s="1"/>
      <c r="E18" s="1"/>
      <c r="F18" s="1"/>
      <c r="K18" s="1"/>
      <c r="L18" s="1"/>
      <c r="S18" s="1"/>
      <c r="T18" s="1"/>
      <c r="V18" s="1"/>
      <c r="W18" s="1"/>
    </row>
    <row r="19" spans="1:25" s="14" customFormat="1" ht="12.75">
      <c r="A19" s="14" t="s">
        <v>24</v>
      </c>
      <c r="C19" s="12">
        <v>347707</v>
      </c>
      <c r="D19" s="1">
        <v>2411.583787041357</v>
      </c>
      <c r="E19" s="12">
        <v>505260</v>
      </c>
      <c r="F19" s="1">
        <v>3225.0026627995003</v>
      </c>
      <c r="H19" s="12">
        <v>-157553</v>
      </c>
      <c r="I19" s="1">
        <v>4026.95648560853</v>
      </c>
      <c r="K19" s="12">
        <v>534935</v>
      </c>
      <c r="L19" s="1">
        <v>5647.726091091884</v>
      </c>
      <c r="M19" s="13">
        <v>0.514264152394503</v>
      </c>
      <c r="N19" s="9">
        <v>0.00323133373915838</v>
      </c>
      <c r="O19" s="13">
        <v>0.6060611210434128</v>
      </c>
      <c r="P19" s="9">
        <v>0.0032225572778085696</v>
      </c>
      <c r="Q19" s="13">
        <v>0.3939388789565872</v>
      </c>
      <c r="R19" s="9">
        <v>0.004513954696380514</v>
      </c>
      <c r="S19" s="12">
        <f>+SUM(S21:S23)</f>
        <v>882642</v>
      </c>
      <c r="T19" s="1">
        <f>(SQRT((T21/1.645)^2+(T22/1.645)^2+(T23/1.645)^2))*1.645</f>
        <v>8050.640781950217</v>
      </c>
      <c r="V19" s="12">
        <f>+SUM(V21:V23)</f>
        <v>1040195</v>
      </c>
      <c r="W19" s="1">
        <f>(SQRT((W21/1.645)^2+(W22/1.645)^2+(W23/1.645)^2))*1.645</f>
        <v>8825.45534236053</v>
      </c>
      <c r="Y19" s="1"/>
    </row>
    <row r="20" spans="3:23" ht="6" customHeight="1">
      <c r="C20" s="1"/>
      <c r="D20" s="1"/>
      <c r="E20" s="1"/>
      <c r="F20" s="1"/>
      <c r="K20" s="1"/>
      <c r="L20" s="1"/>
      <c r="S20" s="1"/>
      <c r="T20" s="1"/>
      <c r="V20" s="1"/>
      <c r="W20" s="1"/>
    </row>
    <row r="21" spans="1:25" ht="12.75">
      <c r="A21" s="11" t="s">
        <v>23</v>
      </c>
      <c r="C21" s="1">
        <v>33022</v>
      </c>
      <c r="D21" s="1">
        <v>709.503665686522</v>
      </c>
      <c r="E21" s="1">
        <v>49821</v>
      </c>
      <c r="F21" s="1">
        <v>884.4293220502516</v>
      </c>
      <c r="H21" s="10">
        <v>-16799</v>
      </c>
      <c r="I21" s="1">
        <v>1133.8477311018794</v>
      </c>
      <c r="K21" s="10">
        <v>68080</v>
      </c>
      <c r="L21" s="10">
        <v>1848</v>
      </c>
      <c r="M21" s="9">
        <v>0.5774336095537782</v>
      </c>
      <c r="N21" s="9">
        <v>0.008160349464065873</v>
      </c>
      <c r="O21" s="9">
        <v>0.6733793594587644</v>
      </c>
      <c r="P21" s="9">
        <v>0.006629434736129473</v>
      </c>
      <c r="Q21" s="9">
        <v>0.32662064054123563</v>
      </c>
      <c r="R21" s="9">
        <v>0.010840363479431462</v>
      </c>
      <c r="S21" s="10">
        <f>'[1]Fred'!E8</f>
        <v>101102</v>
      </c>
      <c r="T21" s="10">
        <f>'[1]Fred'!F8</f>
        <v>2557.5036656865223</v>
      </c>
      <c r="V21" s="10">
        <f>'[1]Fred'!K8</f>
        <v>117901</v>
      </c>
      <c r="W21" s="10">
        <f>'[1]Fred'!L8</f>
        <v>2732.429322050252</v>
      </c>
      <c r="Y21" s="1"/>
    </row>
    <row r="22" spans="1:25" ht="12.75">
      <c r="A22" s="11" t="s">
        <v>22</v>
      </c>
      <c r="C22" s="1">
        <v>166776</v>
      </c>
      <c r="D22" s="1">
        <v>1594.6092012094373</v>
      </c>
      <c r="E22" s="1">
        <v>196992</v>
      </c>
      <c r="F22" s="1">
        <v>1868.5043652451236</v>
      </c>
      <c r="H22" s="10">
        <v>-30216</v>
      </c>
      <c r="I22" s="1">
        <v>2456.4378818773093</v>
      </c>
      <c r="K22" s="1">
        <v>297715</v>
      </c>
      <c r="L22" s="1">
        <v>4059</v>
      </c>
      <c r="M22" s="9">
        <v>0.601800661805877</v>
      </c>
      <c r="N22" s="9">
        <v>0.003914805542928942</v>
      </c>
      <c r="O22" s="9">
        <v>0.6409489096667105</v>
      </c>
      <c r="P22" s="9">
        <v>0.003937185661793716</v>
      </c>
      <c r="Q22" s="9">
        <v>0.3590510903332895</v>
      </c>
      <c r="R22" s="9">
        <v>0.005557392300218919</v>
      </c>
      <c r="S22" s="1">
        <f>'[1]Mont'!E8</f>
        <v>464491</v>
      </c>
      <c r="T22" s="1">
        <f>'[1]Mont'!F8</f>
        <v>5653.609201209437</v>
      </c>
      <c r="V22" s="1">
        <f>'[1]Mont'!K8</f>
        <v>494707</v>
      </c>
      <c r="W22" s="1">
        <f>'[1]Mont'!L8</f>
        <v>5927.504365245123</v>
      </c>
      <c r="Y22" s="1"/>
    </row>
    <row r="23" spans="1:25" ht="12.75">
      <c r="A23" s="11" t="s">
        <v>21</v>
      </c>
      <c r="C23" s="1">
        <v>147909</v>
      </c>
      <c r="D23" s="1">
        <v>1664.2002300553627</v>
      </c>
      <c r="E23" s="1">
        <v>258447</v>
      </c>
      <c r="F23" s="1">
        <v>2475.3016758410517</v>
      </c>
      <c r="H23" s="10">
        <v>-110538</v>
      </c>
      <c r="I23" s="1">
        <v>2982.73042565664</v>
      </c>
      <c r="K23" s="1">
        <v>169140</v>
      </c>
      <c r="L23" s="1">
        <v>3465</v>
      </c>
      <c r="M23" s="9">
        <v>0.3955686211227189</v>
      </c>
      <c r="N23" s="9">
        <v>0.005955520988706533</v>
      </c>
      <c r="O23" s="9">
        <v>0.5334822062204896</v>
      </c>
      <c r="P23" s="9">
        <v>0.006704704211834969</v>
      </c>
      <c r="Q23" s="9">
        <v>0.4665177937795104</v>
      </c>
      <c r="R23" s="9">
        <v>0.009193151528061095</v>
      </c>
      <c r="S23" s="1">
        <f>'[1]Prin'!E8</f>
        <v>317049</v>
      </c>
      <c r="T23" s="1">
        <f>'[1]Prin'!F8</f>
        <v>5129.200230055363</v>
      </c>
      <c r="V23" s="1">
        <f>'[1]Prin'!K8</f>
        <v>427587</v>
      </c>
      <c r="W23" s="1">
        <f>'[1]Prin'!L8</f>
        <v>5940.301675841052</v>
      </c>
      <c r="Y23" s="1"/>
    </row>
    <row r="24" spans="3:23" ht="9" customHeight="1">
      <c r="C24" s="1"/>
      <c r="D24" s="1"/>
      <c r="E24" s="1"/>
      <c r="F24" s="1"/>
      <c r="K24" s="1"/>
      <c r="L24" s="1"/>
      <c r="S24" s="1"/>
      <c r="T24" s="1"/>
      <c r="V24" s="1"/>
      <c r="W24" s="1"/>
    </row>
    <row r="25" spans="1:25" s="14" customFormat="1" ht="12.75">
      <c r="A25" s="14" t="s">
        <v>20</v>
      </c>
      <c r="C25" s="12">
        <v>26260</v>
      </c>
      <c r="D25" s="1">
        <v>478.67995054121076</v>
      </c>
      <c r="E25" s="12">
        <v>85110</v>
      </c>
      <c r="F25" s="1">
        <v>1304.8438149403703</v>
      </c>
      <c r="H25" s="12">
        <v>-58850</v>
      </c>
      <c r="I25" s="1">
        <v>1389.8747700560205</v>
      </c>
      <c r="K25" s="12">
        <v>85715</v>
      </c>
      <c r="L25" s="1">
        <v>2708.197555570863</v>
      </c>
      <c r="M25" s="13">
        <v>0.5017708180886873</v>
      </c>
      <c r="N25" s="9">
        <v>0.010654809776396195</v>
      </c>
      <c r="O25" s="13">
        <v>0.7654833668229516</v>
      </c>
      <c r="P25" s="9">
        <v>0.010525050267251118</v>
      </c>
      <c r="Q25" s="13">
        <v>0.2345166331770484</v>
      </c>
      <c r="R25" s="9">
        <v>0.007923383901375768</v>
      </c>
      <c r="S25" s="12">
        <f>+SUM(S27:S29)</f>
        <v>111975</v>
      </c>
      <c r="T25" s="1">
        <f>(SQRT((T27/1.645)^2+(T28/1.645)^2+(T29/1.645)^2))*1.645</f>
        <v>3185.3249441775956</v>
      </c>
      <c r="V25" s="12">
        <f>+SUM(V27:V29)</f>
        <v>170825</v>
      </c>
      <c r="W25" s="1">
        <f>(SQRT((W27/1.645)^2+(W28/1.645)^2+(W29/1.645)^2))*1.645</f>
        <v>3996.601681428861</v>
      </c>
      <c r="Y25" s="1"/>
    </row>
    <row r="26" spans="3:23" ht="6" customHeight="1">
      <c r="C26" s="1"/>
      <c r="D26" s="1"/>
      <c r="E26" s="1"/>
      <c r="F26" s="1"/>
      <c r="K26" s="1"/>
      <c r="L26" s="1"/>
      <c r="S26" s="1"/>
      <c r="T26" s="1"/>
      <c r="V26" s="1"/>
      <c r="W26" s="1"/>
    </row>
    <row r="27" spans="1:25" ht="12.75">
      <c r="A27" s="11" t="s">
        <v>19</v>
      </c>
      <c r="C27" s="1">
        <v>5193</v>
      </c>
      <c r="D27" s="1">
        <v>209.822325010025</v>
      </c>
      <c r="E27" s="1">
        <v>26800</v>
      </c>
      <c r="F27" s="1">
        <v>680.3750878077071</v>
      </c>
      <c r="H27" s="10">
        <v>-21607</v>
      </c>
      <c r="I27" s="1">
        <v>711.9941489801428</v>
      </c>
      <c r="K27" s="1">
        <v>19110</v>
      </c>
      <c r="L27" s="1">
        <v>1366</v>
      </c>
      <c r="M27" s="9">
        <v>0.4162491831844914</v>
      </c>
      <c r="N27" s="9">
        <v>0.023260513475531763</v>
      </c>
      <c r="O27" s="9">
        <v>0.7863226762128133</v>
      </c>
      <c r="P27" s="9">
        <v>0.023657849496327217</v>
      </c>
      <c r="Q27" s="9">
        <v>0.21367732378718673</v>
      </c>
      <c r="R27" s="9">
        <v>0.016324808938891457</v>
      </c>
      <c r="S27" s="1">
        <f>'[1]Calv'!E8</f>
        <v>24303</v>
      </c>
      <c r="T27" s="1">
        <f>'[1]Calv'!F8</f>
        <v>1575.822325010025</v>
      </c>
      <c r="V27" s="1">
        <f>'[1]Calv'!K8</f>
        <v>45910</v>
      </c>
      <c r="W27" s="1">
        <f>'[1]Calv'!L8</f>
        <v>2046.3750878077071</v>
      </c>
      <c r="Y27" s="1"/>
    </row>
    <row r="28" spans="1:25" ht="12.75">
      <c r="A28" s="11" t="s">
        <v>18</v>
      </c>
      <c r="C28" s="1">
        <v>13054</v>
      </c>
      <c r="D28" s="1">
        <v>351.11677019303534</v>
      </c>
      <c r="E28" s="1">
        <v>44345</v>
      </c>
      <c r="F28" s="1">
        <v>1005.9275404061918</v>
      </c>
      <c r="H28" s="10">
        <v>-31291</v>
      </c>
      <c r="I28" s="1">
        <v>1065.4450726613923</v>
      </c>
      <c r="K28" s="1">
        <v>29560</v>
      </c>
      <c r="L28" s="1">
        <v>1837</v>
      </c>
      <c r="M28" s="9">
        <v>0.3999729382315134</v>
      </c>
      <c r="N28" s="9">
        <v>0.019521957502643576</v>
      </c>
      <c r="O28" s="9">
        <v>0.6936687473600225</v>
      </c>
      <c r="P28" s="9">
        <v>0.024282594393138263</v>
      </c>
      <c r="Q28" s="9">
        <v>0.3063312526399775</v>
      </c>
      <c r="R28" s="9">
        <v>0.01775668498005251</v>
      </c>
      <c r="S28" s="1">
        <f>'[1]Char'!E8</f>
        <v>42614</v>
      </c>
      <c r="T28" s="1">
        <f>'[1]Char'!F8</f>
        <v>2188.1167701930353</v>
      </c>
      <c r="V28" s="1">
        <f>'[1]Char'!K8</f>
        <v>73905</v>
      </c>
      <c r="W28" s="1">
        <f>'[1]Char'!L8</f>
        <v>2842.927540406192</v>
      </c>
      <c r="Y28" s="1"/>
    </row>
    <row r="29" spans="1:25" ht="12.75">
      <c r="A29" s="11" t="s">
        <v>17</v>
      </c>
      <c r="C29" s="1">
        <v>8013</v>
      </c>
      <c r="D29" s="1">
        <v>248.64854849110748</v>
      </c>
      <c r="E29" s="1">
        <v>13965</v>
      </c>
      <c r="F29" s="1">
        <v>477.30169152344683</v>
      </c>
      <c r="H29" s="10">
        <v>-5952</v>
      </c>
      <c r="I29" s="1">
        <v>538.1849174752839</v>
      </c>
      <c r="K29" s="1">
        <v>37045</v>
      </c>
      <c r="L29" s="1">
        <v>1447</v>
      </c>
      <c r="M29" s="9">
        <v>0.7262301509507939</v>
      </c>
      <c r="N29" s="9">
        <v>0.007357173193180797</v>
      </c>
      <c r="O29" s="9">
        <v>0.8221625460517555</v>
      </c>
      <c r="P29" s="9">
        <v>0.008604077432270119</v>
      </c>
      <c r="Q29" s="9">
        <v>0.17783745394824446</v>
      </c>
      <c r="R29" s="9">
        <v>0.008674223992871415</v>
      </c>
      <c r="S29" s="1">
        <f>'[1]Stma'!E8</f>
        <v>45058</v>
      </c>
      <c r="T29" s="1">
        <f>'[1]Stma'!F8</f>
        <v>1695.6485484911075</v>
      </c>
      <c r="V29" s="1">
        <f>'[1]Stma'!K8</f>
        <v>51010</v>
      </c>
      <c r="W29" s="1">
        <f>'[1]Stma'!L8</f>
        <v>1924.3016915234468</v>
      </c>
      <c r="Y29" s="1"/>
    </row>
    <row r="30" spans="3:23" ht="9" customHeight="1">
      <c r="C30" s="1"/>
      <c r="D30" s="1"/>
      <c r="E30" s="1"/>
      <c r="F30" s="1"/>
      <c r="K30" s="1"/>
      <c r="L30" s="1"/>
      <c r="S30" s="1"/>
      <c r="T30" s="1"/>
      <c r="V30" s="1"/>
      <c r="W30" s="1"/>
    </row>
    <row r="31" spans="1:25" ht="12.75">
      <c r="A31" s="14" t="s">
        <v>16</v>
      </c>
      <c r="C31" s="12">
        <v>29864</v>
      </c>
      <c r="D31" s="1">
        <v>522.9786586522242</v>
      </c>
      <c r="E31" s="12">
        <v>30392</v>
      </c>
      <c r="F31" s="1">
        <v>543.8337985093447</v>
      </c>
      <c r="G31" s="14"/>
      <c r="H31" s="12">
        <v>-528</v>
      </c>
      <c r="I31" s="1">
        <v>754.4944518064942</v>
      </c>
      <c r="K31" s="12">
        <v>83155</v>
      </c>
      <c r="L31" s="1">
        <v>2105.907405371851</v>
      </c>
      <c r="M31" s="13">
        <v>0.7323399121068809</v>
      </c>
      <c r="N31" s="9">
        <v>0.007354482160868524</v>
      </c>
      <c r="O31" s="13">
        <v>0.7357612436846902</v>
      </c>
      <c r="P31" s="9">
        <v>0.007447849030357088</v>
      </c>
      <c r="Q31" s="13">
        <v>0.2642387563153098</v>
      </c>
      <c r="R31" s="9">
        <v>0.007683681720470449</v>
      </c>
      <c r="S31" s="12">
        <f>+SUM(S33:S35)</f>
        <v>113019</v>
      </c>
      <c r="T31" s="1">
        <f>(SQRT((T33/1.645)^2+(T34/1.645)^2+(T35/1.645)^2))*1.645</f>
        <v>2623.6284035663284</v>
      </c>
      <c r="V31" s="12">
        <f>+SUM(V33:V35)</f>
        <v>113547</v>
      </c>
      <c r="W31" s="1">
        <f>(SQRT((W33/1.645)^2+(W34/1.645)^2+(W35/1.645)^2))*1.645</f>
        <v>2639.8376844040995</v>
      </c>
      <c r="Y31" s="1"/>
    </row>
    <row r="32" spans="3:23" ht="6" customHeight="1">
      <c r="C32" s="1"/>
      <c r="D32" s="1"/>
      <c r="E32" s="1"/>
      <c r="F32" s="1"/>
      <c r="K32" s="1"/>
      <c r="L32" s="1"/>
      <c r="S32" s="1"/>
      <c r="T32" s="1"/>
      <c r="V32" s="1"/>
      <c r="W32" s="1"/>
    </row>
    <row r="33" spans="1:25" ht="12.75">
      <c r="A33" s="11" t="s">
        <v>15</v>
      </c>
      <c r="C33" s="1">
        <v>7420</v>
      </c>
      <c r="D33" s="1">
        <v>191.53623874510117</v>
      </c>
      <c r="E33" s="1">
        <v>4575</v>
      </c>
      <c r="F33" s="1">
        <v>160.11860265440487</v>
      </c>
      <c r="H33" s="10">
        <v>2845</v>
      </c>
      <c r="I33" s="1">
        <v>249.6479474552506</v>
      </c>
      <c r="K33" s="1">
        <v>24995</v>
      </c>
      <c r="L33" s="1">
        <v>1033</v>
      </c>
      <c r="M33" s="9">
        <v>0.8452823807913425</v>
      </c>
      <c r="N33" s="9">
        <v>0.007559838311811054</v>
      </c>
      <c r="O33" s="9">
        <v>0.7710936294925189</v>
      </c>
      <c r="P33" s="9">
        <v>0.012924411888344544</v>
      </c>
      <c r="Q33" s="9">
        <v>0.22890637050748108</v>
      </c>
      <c r="R33" s="9">
        <v>0.010473377862100322</v>
      </c>
      <c r="S33" s="1">
        <f>'[1]Alle'!E8</f>
        <v>32415</v>
      </c>
      <c r="T33" s="1">
        <f>'[1]Alle'!F8</f>
        <v>1224.5362387451014</v>
      </c>
      <c r="V33" s="1">
        <f>'[1]Alle'!K8</f>
        <v>29570</v>
      </c>
      <c r="W33" s="1">
        <f>'[1]Alle'!L8</f>
        <v>1193.118602654405</v>
      </c>
      <c r="Y33" s="1"/>
    </row>
    <row r="34" spans="1:25" ht="12.75">
      <c r="A34" s="11" t="s">
        <v>14</v>
      </c>
      <c r="C34" s="1">
        <v>2995</v>
      </c>
      <c r="D34" s="1">
        <v>172.52364068586593</v>
      </c>
      <c r="E34" s="1">
        <v>2663</v>
      </c>
      <c r="F34" s="1">
        <v>148.82790924751004</v>
      </c>
      <c r="H34" s="10">
        <v>332</v>
      </c>
      <c r="I34" s="1">
        <v>227.84677563329893</v>
      </c>
      <c r="K34" s="1">
        <v>11465</v>
      </c>
      <c r="L34" s="1">
        <v>499</v>
      </c>
      <c r="M34" s="9">
        <v>0.8115090600226501</v>
      </c>
      <c r="N34" s="9">
        <v>0.051304604991070174</v>
      </c>
      <c r="O34" s="9">
        <v>0.7928769017980636</v>
      </c>
      <c r="P34" s="9">
        <v>0.050464605780252296</v>
      </c>
      <c r="Q34" s="9">
        <v>0.20712309820193642</v>
      </c>
      <c r="R34" s="9">
        <v>0.007058997660210942</v>
      </c>
      <c r="S34" s="1">
        <f>'[1]Garr'!E8</f>
        <v>14460</v>
      </c>
      <c r="T34" s="1">
        <f>'[1]Garr'!F8</f>
        <v>671.523640685866</v>
      </c>
      <c r="V34" s="1">
        <f>'[1]Garr'!K8</f>
        <v>14128</v>
      </c>
      <c r="W34" s="1">
        <f>'[1]Garr'!L8</f>
        <v>647.8279092475101</v>
      </c>
      <c r="Y34" s="1"/>
    </row>
    <row r="35" spans="1:25" ht="12.75">
      <c r="A35" s="11" t="s">
        <v>13</v>
      </c>
      <c r="C35" s="1">
        <v>19449</v>
      </c>
      <c r="D35" s="1">
        <v>455.0342185567515</v>
      </c>
      <c r="E35" s="1">
        <v>23154</v>
      </c>
      <c r="F35" s="1">
        <v>497.96333892578696</v>
      </c>
      <c r="H35" s="10">
        <v>-3705</v>
      </c>
      <c r="I35" s="1">
        <v>674.5543914108571</v>
      </c>
      <c r="K35" s="1">
        <v>46695</v>
      </c>
      <c r="L35" s="1">
        <v>1766</v>
      </c>
      <c r="M35" s="9">
        <v>0.6685135077094876</v>
      </c>
      <c r="N35" s="9">
        <v>0.01302813336297639</v>
      </c>
      <c r="O35" s="9">
        <v>0.7059597242380261</v>
      </c>
      <c r="P35" s="9">
        <v>0.012284725871510959</v>
      </c>
      <c r="Q35" s="9">
        <v>0.2940402757619739</v>
      </c>
      <c r="R35" s="9">
        <v>0.012033828447039567</v>
      </c>
      <c r="S35" s="1">
        <f>'[1]Wash'!E8</f>
        <v>66144</v>
      </c>
      <c r="T35" s="1">
        <f>'[1]Wash'!F8</f>
        <v>2221.0342185567515</v>
      </c>
      <c r="V35" s="1">
        <f>'[1]Wash'!K8</f>
        <v>69849</v>
      </c>
      <c r="W35" s="1">
        <f>'[1]Wash'!L8</f>
        <v>2263.963338925787</v>
      </c>
      <c r="Y35" s="1"/>
    </row>
    <row r="36" spans="3:23" ht="9" customHeight="1">
      <c r="C36" s="1"/>
      <c r="D36" s="1"/>
      <c r="E36" s="1"/>
      <c r="F36" s="1"/>
      <c r="K36" s="1"/>
      <c r="L36" s="1"/>
      <c r="O36" s="14"/>
      <c r="P36" s="14"/>
      <c r="S36" s="1"/>
      <c r="T36" s="1"/>
      <c r="V36" s="1"/>
      <c r="W36" s="1"/>
    </row>
    <row r="37" spans="1:25" ht="12.75">
      <c r="A37" s="14" t="s">
        <v>12</v>
      </c>
      <c r="C37" s="12">
        <v>29480</v>
      </c>
      <c r="D37" s="1">
        <v>565.9675177256114</v>
      </c>
      <c r="E37" s="12">
        <v>55556</v>
      </c>
      <c r="F37" s="1">
        <v>970.0636820763676</v>
      </c>
      <c r="G37" s="14"/>
      <c r="H37" s="12">
        <v>-26076</v>
      </c>
      <c r="I37" s="1">
        <v>1123.0951778028657</v>
      </c>
      <c r="K37" s="12">
        <v>61460</v>
      </c>
      <c r="L37" s="1">
        <v>2055.1817437881255</v>
      </c>
      <c r="M37" s="13">
        <v>0.5252273193409448</v>
      </c>
      <c r="N37" s="9">
        <v>0.011402863161456205</v>
      </c>
      <c r="O37" s="13">
        <v>0.6758302177259732</v>
      </c>
      <c r="P37" s="9">
        <v>0.01205319031193596</v>
      </c>
      <c r="Q37" s="13">
        <v>0.3241697822740268</v>
      </c>
      <c r="R37" s="9">
        <v>0.011082111517321372</v>
      </c>
      <c r="S37" s="12">
        <f>+SUM(S39:S43)</f>
        <v>90940</v>
      </c>
      <c r="T37" s="1">
        <f>(SQRT((T39/1.645)^2+(T40/1.645)^2+(T41/1.645)^2+(T42/1.645)^2+(T43/1.645)^2))*1.645</f>
        <v>2572.356312799609</v>
      </c>
      <c r="V37" s="12">
        <f>+SUM(V39:V43)</f>
        <v>117016</v>
      </c>
      <c r="W37" s="1">
        <f>(SQRT((W39/1.645)^2+(W40/1.645)^2+(W41/1.645)^2+(W42/1.645)^2+(W43/1.645)^2))*1.645</f>
        <v>2976.097948656932</v>
      </c>
      <c r="Y37" s="1"/>
    </row>
    <row r="38" spans="3:23" ht="6" customHeight="1">
      <c r="C38" s="1"/>
      <c r="D38" s="1"/>
      <c r="E38" s="1"/>
      <c r="F38" s="1"/>
      <c r="K38" s="1"/>
      <c r="L38" s="1"/>
      <c r="S38" s="1"/>
      <c r="T38" s="1"/>
      <c r="V38" s="1"/>
      <c r="W38" s="1"/>
    </row>
    <row r="39" spans="1:25" ht="12.75">
      <c r="A39" s="11" t="s">
        <v>11</v>
      </c>
      <c r="C39" s="1">
        <v>3350</v>
      </c>
      <c r="D39" s="1">
        <v>146.04024166516456</v>
      </c>
      <c r="E39" s="1">
        <v>9499</v>
      </c>
      <c r="F39" s="1">
        <v>442.8263994447043</v>
      </c>
      <c r="H39" s="10">
        <v>-6149</v>
      </c>
      <c r="I39" s="1">
        <v>466.2863629045787</v>
      </c>
      <c r="K39" s="1">
        <v>6850</v>
      </c>
      <c r="L39" s="1">
        <v>761</v>
      </c>
      <c r="M39" s="9">
        <v>0.4189858706954554</v>
      </c>
      <c r="N39" s="9">
        <v>0.034854617561073185</v>
      </c>
      <c r="O39" s="9">
        <v>0.6715686274509803</v>
      </c>
      <c r="P39" s="9">
        <v>0.04472025702382874</v>
      </c>
      <c r="Q39" s="9">
        <v>0.32843137254901966</v>
      </c>
      <c r="R39" s="9">
        <v>0.032526634625067816</v>
      </c>
      <c r="S39" s="1">
        <f>'[1]Caro'!E8</f>
        <v>10200</v>
      </c>
      <c r="T39" s="1">
        <f>'[1]Caro'!F8</f>
        <v>907.0402416651646</v>
      </c>
      <c r="V39" s="1">
        <f>'[1]Caro'!K8</f>
        <v>16349</v>
      </c>
      <c r="W39" s="1">
        <f>'[1]Caro'!L8</f>
        <v>1203.8263994447043</v>
      </c>
      <c r="Y39" s="1"/>
    </row>
    <row r="40" spans="1:25" ht="12.75">
      <c r="A40" s="11" t="s">
        <v>10</v>
      </c>
      <c r="C40" s="1">
        <v>9400</v>
      </c>
      <c r="D40" s="1">
        <v>215.95008891478824</v>
      </c>
      <c r="E40" s="1">
        <v>25769</v>
      </c>
      <c r="F40" s="1">
        <v>602.9177168032704</v>
      </c>
      <c r="H40" s="10">
        <v>-16369</v>
      </c>
      <c r="I40" s="1">
        <v>640.4250261643227</v>
      </c>
      <c r="K40" s="1">
        <v>23645</v>
      </c>
      <c r="L40" s="1">
        <v>1457</v>
      </c>
      <c r="M40" s="9">
        <v>0.4785081151090784</v>
      </c>
      <c r="N40" s="9">
        <v>0.0217139323874153</v>
      </c>
      <c r="O40" s="9">
        <v>0.7155394159479498</v>
      </c>
      <c r="P40" s="9">
        <v>0.025135345898837858</v>
      </c>
      <c r="Q40" s="9">
        <v>0.2844605840520502</v>
      </c>
      <c r="R40" s="9">
        <v>0.015814607244121485</v>
      </c>
      <c r="S40" s="1">
        <f>'[1]Ceci'!E8</f>
        <v>33045</v>
      </c>
      <c r="T40" s="1">
        <f>'[1]Ceci'!F8</f>
        <v>1672.9500889147885</v>
      </c>
      <c r="V40" s="1">
        <f>'[1]Ceci'!K8</f>
        <v>49414</v>
      </c>
      <c r="W40" s="1">
        <f>'[1]Ceci'!L8</f>
        <v>2059.9177168032707</v>
      </c>
      <c r="Y40" s="1"/>
    </row>
    <row r="41" spans="1:25" ht="12.75">
      <c r="A41" s="11" t="s">
        <v>9</v>
      </c>
      <c r="C41" s="1">
        <v>3110</v>
      </c>
      <c r="D41" s="1">
        <v>216.4874333779303</v>
      </c>
      <c r="E41" s="1">
        <v>2570</v>
      </c>
      <c r="F41" s="1">
        <v>149.3321912910966</v>
      </c>
      <c r="H41" s="10">
        <v>540</v>
      </c>
      <c r="I41" s="1">
        <v>262.99603070458016</v>
      </c>
      <c r="K41" s="1">
        <v>7580</v>
      </c>
      <c r="L41" s="1">
        <v>629</v>
      </c>
      <c r="M41" s="9">
        <v>0.7467980295566502</v>
      </c>
      <c r="N41" s="9">
        <v>0.02368251626929908</v>
      </c>
      <c r="O41" s="9">
        <v>0.7090739008419084</v>
      </c>
      <c r="P41" s="9">
        <v>0.01780438377069957</v>
      </c>
      <c r="Q41" s="9">
        <v>0.29092609915809164</v>
      </c>
      <c r="R41" s="9">
        <v>0.030652377519710654</v>
      </c>
      <c r="S41" s="1">
        <f>'[1]Kent'!E8</f>
        <v>10690</v>
      </c>
      <c r="T41" s="1">
        <f>'[1]Kent'!F8</f>
        <v>845.4874333779302</v>
      </c>
      <c r="V41" s="1">
        <f>'[1]Kent'!K8</f>
        <v>10150</v>
      </c>
      <c r="W41" s="1">
        <f>'[1]Kent'!L8</f>
        <v>778.3321912910965</v>
      </c>
      <c r="Y41" s="1"/>
    </row>
    <row r="42" spans="1:25" ht="12.75">
      <c r="A42" s="11" t="s">
        <v>8</v>
      </c>
      <c r="C42" s="1">
        <v>5505</v>
      </c>
      <c r="D42" s="1">
        <v>336.42912442381</v>
      </c>
      <c r="E42" s="1">
        <v>13195</v>
      </c>
      <c r="F42" s="1">
        <v>566.2071603118292</v>
      </c>
      <c r="H42" s="10">
        <v>-7690</v>
      </c>
      <c r="I42" s="1">
        <v>658.6160521494726</v>
      </c>
      <c r="K42" s="1">
        <v>10470</v>
      </c>
      <c r="L42" s="1">
        <v>660</v>
      </c>
      <c r="M42" s="9">
        <v>0.4424255229241496</v>
      </c>
      <c r="N42" s="9">
        <v>0.01588349444900858</v>
      </c>
      <c r="O42" s="9">
        <v>0.6553990610328638</v>
      </c>
      <c r="P42" s="9">
        <v>0.005976146308329885</v>
      </c>
      <c r="Q42" s="9">
        <v>0.34460093896713617</v>
      </c>
      <c r="R42" s="9">
        <v>0.030091763366027847</v>
      </c>
      <c r="S42" s="1">
        <f>'[1]Quee'!E8</f>
        <v>15975</v>
      </c>
      <c r="T42" s="1">
        <f>'[1]Quee'!F8</f>
        <v>996.4291244238099</v>
      </c>
      <c r="V42" s="1">
        <f>'[1]Quee'!K8</f>
        <v>23665</v>
      </c>
      <c r="W42" s="1">
        <f>'[1]Quee'!L8</f>
        <v>1226.207160311829</v>
      </c>
      <c r="Y42" s="1"/>
    </row>
    <row r="43" spans="1:25" ht="12.75">
      <c r="A43" s="11" t="s">
        <v>7</v>
      </c>
      <c r="C43" s="1">
        <v>8115</v>
      </c>
      <c r="D43" s="1">
        <v>303.81848768866996</v>
      </c>
      <c r="E43" s="1">
        <v>4523</v>
      </c>
      <c r="F43" s="1">
        <v>196.2852573652557</v>
      </c>
      <c r="H43" s="10">
        <v>3592</v>
      </c>
      <c r="I43" s="1">
        <v>361.70924196151685</v>
      </c>
      <c r="K43" s="1">
        <v>12915</v>
      </c>
      <c r="L43" s="1">
        <v>831</v>
      </c>
      <c r="M43" s="9">
        <v>0.740623924762014</v>
      </c>
      <c r="N43" s="9">
        <v>0.01916555390220083</v>
      </c>
      <c r="O43" s="9">
        <v>0.6141226818830242</v>
      </c>
      <c r="P43" s="9">
        <v>0.021522678869971543</v>
      </c>
      <c r="Q43" s="9">
        <v>0.3858773181169758</v>
      </c>
      <c r="R43" s="9">
        <v>0.025343572823324074</v>
      </c>
      <c r="S43" s="1">
        <f>'[1]Talb'!E8</f>
        <v>21030</v>
      </c>
      <c r="T43" s="1">
        <f>'[1]Talb'!F8</f>
        <v>1134.81848768867</v>
      </c>
      <c r="V43" s="1">
        <f>'[1]Talb'!K8</f>
        <v>17438</v>
      </c>
      <c r="W43" s="1">
        <f>'[1]Talb'!L8</f>
        <v>1027.2852573652558</v>
      </c>
      <c r="Y43" s="1"/>
    </row>
    <row r="44" spans="3:23" ht="9" customHeight="1">
      <c r="C44" s="1"/>
      <c r="D44" s="1"/>
      <c r="E44" s="1"/>
      <c r="F44" s="1"/>
      <c r="K44" s="1"/>
      <c r="L44" s="1"/>
      <c r="S44" s="1"/>
      <c r="T44" s="1"/>
      <c r="V44" s="1"/>
      <c r="W44" s="1"/>
    </row>
    <row r="45" spans="1:25" ht="12.75">
      <c r="A45" s="14" t="s">
        <v>6</v>
      </c>
      <c r="C45" s="12">
        <v>25970</v>
      </c>
      <c r="D45" s="1">
        <v>578.7480484878603</v>
      </c>
      <c r="E45" s="12">
        <v>27274</v>
      </c>
      <c r="F45" s="1">
        <v>567.2777623946276</v>
      </c>
      <c r="G45" s="14"/>
      <c r="H45" s="12">
        <v>-1304</v>
      </c>
      <c r="I45" s="1">
        <v>810.4032103440624</v>
      </c>
      <c r="K45" s="12">
        <v>64935</v>
      </c>
      <c r="L45" s="1">
        <v>1832.8761551179612</v>
      </c>
      <c r="M45" s="13">
        <v>0.7042154236571267</v>
      </c>
      <c r="N45" s="9">
        <v>0.007824129131626195</v>
      </c>
      <c r="O45" s="13">
        <v>0.7143171442714922</v>
      </c>
      <c r="P45" s="9">
        <v>0.007135561841538768</v>
      </c>
      <c r="Q45" s="13">
        <v>0.2856828557285078</v>
      </c>
      <c r="R45" s="9">
        <v>0.009869797717497103</v>
      </c>
      <c r="S45" s="12">
        <f>+SUM(S47:S50)</f>
        <v>90905</v>
      </c>
      <c r="T45" s="1">
        <f>(SQRT((T47/1.645)^2+(T48/1.645)^2+(T49/1.645)^2+(T50/1.645)^2))*1.645</f>
        <v>2399.854370581682</v>
      </c>
      <c r="V45" s="12">
        <f>+SUM(V47:V50)</f>
        <v>92209</v>
      </c>
      <c r="W45" s="1">
        <f>(SQRT((W47/1.645)^2+(W48/1.645)^2+(W49/1.645)^2+(W50/1.645)^2))*1.645</f>
        <v>2392.6125887823964</v>
      </c>
      <c r="Y45" s="1"/>
    </row>
    <row r="46" spans="3:23" ht="6" customHeight="1">
      <c r="C46" s="1"/>
      <c r="D46" s="1"/>
      <c r="E46" s="1"/>
      <c r="F46" s="1"/>
      <c r="K46" s="1"/>
      <c r="L46" s="1"/>
      <c r="S46" s="1"/>
      <c r="T46" s="1"/>
      <c r="V46" s="1"/>
      <c r="W46" s="1"/>
    </row>
    <row r="47" spans="1:25" ht="12.75">
      <c r="A47" s="11" t="s">
        <v>5</v>
      </c>
      <c r="C47" s="1">
        <v>2750</v>
      </c>
      <c r="D47" s="1">
        <v>169.04480389130595</v>
      </c>
      <c r="E47" s="1">
        <v>5634</v>
      </c>
      <c r="F47" s="1">
        <v>248.7593777064186</v>
      </c>
      <c r="H47" s="10">
        <v>-2884</v>
      </c>
      <c r="I47" s="1">
        <v>300.76132351007954</v>
      </c>
      <c r="K47" s="1">
        <v>9775</v>
      </c>
      <c r="L47" s="1">
        <v>601</v>
      </c>
      <c r="M47" s="9">
        <v>0.6343695243039782</v>
      </c>
      <c r="N47" s="9">
        <v>0.017245277412790777</v>
      </c>
      <c r="O47" s="9">
        <v>0.780439121756487</v>
      </c>
      <c r="P47" s="9">
        <v>0.000454069946331216</v>
      </c>
      <c r="Q47" s="9">
        <v>0.219560878243513</v>
      </c>
      <c r="R47" s="9">
        <v>0.01908858147590518</v>
      </c>
      <c r="S47" s="1">
        <f>'[1]Dorc'!E8</f>
        <v>12525</v>
      </c>
      <c r="T47" s="1">
        <f>'[1]Dorc'!F8</f>
        <v>770.0448038913061</v>
      </c>
      <c r="V47" s="1">
        <f>'[1]Dorc'!K8</f>
        <v>15409</v>
      </c>
      <c r="W47" s="1">
        <f>'[1]Dorc'!L8</f>
        <v>849.7593777064187</v>
      </c>
      <c r="Y47" s="1"/>
    </row>
    <row r="48" spans="1:25" ht="12.75">
      <c r="A48" s="11" t="s">
        <v>4</v>
      </c>
      <c r="C48" s="1">
        <v>2920</v>
      </c>
      <c r="D48" s="1">
        <v>180.5418773633072</v>
      </c>
      <c r="E48" s="1">
        <v>3580</v>
      </c>
      <c r="F48" s="1">
        <v>214.80588654739165</v>
      </c>
      <c r="H48" s="10">
        <v>-660</v>
      </c>
      <c r="I48" s="1">
        <v>280.60103060622987</v>
      </c>
      <c r="K48" s="1">
        <v>5220</v>
      </c>
      <c r="L48" s="1">
        <v>903</v>
      </c>
      <c r="M48" s="9">
        <v>0.5931818181818181</v>
      </c>
      <c r="N48" s="9">
        <v>0.06965803556635557</v>
      </c>
      <c r="O48" s="9">
        <v>0.6412776412776413</v>
      </c>
      <c r="P48" s="9">
        <v>0.07084851245487722</v>
      </c>
      <c r="Q48" s="9">
        <v>0.3587223587223587</v>
      </c>
      <c r="R48" s="9">
        <v>0.05265039072762778</v>
      </c>
      <c r="S48" s="1">
        <f>'[1]Some'!E8</f>
        <v>8140</v>
      </c>
      <c r="T48" s="1">
        <f>'[1]Some'!F8</f>
        <v>1083.5418773633073</v>
      </c>
      <c r="V48" s="1">
        <f>'[1]Some'!K8</f>
        <v>8800</v>
      </c>
      <c r="W48" s="1">
        <f>'[1]Some'!L8</f>
        <v>1117.8058865473918</v>
      </c>
      <c r="Y48" s="1"/>
    </row>
    <row r="49" spans="1:25" ht="12.75">
      <c r="A49" s="11" t="s">
        <v>3</v>
      </c>
      <c r="C49" s="1">
        <v>11495</v>
      </c>
      <c r="D49" s="1">
        <v>370.45352755318913</v>
      </c>
      <c r="E49" s="1">
        <v>10820</v>
      </c>
      <c r="F49" s="1">
        <v>326.13491985081896</v>
      </c>
      <c r="H49" s="10">
        <v>675</v>
      </c>
      <c r="I49" s="1">
        <v>493.55830660895737</v>
      </c>
      <c r="K49" s="1">
        <v>33910</v>
      </c>
      <c r="L49" s="1">
        <v>1160</v>
      </c>
      <c r="M49" s="9">
        <v>0.7581041806393919</v>
      </c>
      <c r="N49" s="9">
        <v>0.006174194878085225</v>
      </c>
      <c r="O49" s="9">
        <v>0.7468340491135338</v>
      </c>
      <c r="P49" s="9">
        <v>0.004358465451684555</v>
      </c>
      <c r="Q49" s="9">
        <v>0.2531659508864662</v>
      </c>
      <c r="R49" s="9">
        <v>0.011806183696145195</v>
      </c>
      <c r="S49" s="1">
        <f>'[1]Wico'!E8</f>
        <v>45405</v>
      </c>
      <c r="T49" s="1">
        <f>'[1]Wico'!F8</f>
        <v>1530.4535275531891</v>
      </c>
      <c r="V49" s="1">
        <f>'[1]Wico'!K8</f>
        <v>44730</v>
      </c>
      <c r="W49" s="1">
        <f>'[1]Wico'!L8</f>
        <v>1486.134919850819</v>
      </c>
      <c r="Y49" s="1"/>
    </row>
    <row r="50" spans="1:25" ht="12.75">
      <c r="A50" s="8" t="s">
        <v>2</v>
      </c>
      <c r="B50" s="6"/>
      <c r="C50" s="4">
        <v>8805</v>
      </c>
      <c r="D50" s="4">
        <v>369.51586210525215</v>
      </c>
      <c r="E50" s="4">
        <v>7240</v>
      </c>
      <c r="F50" s="4">
        <v>327.7457503447756</v>
      </c>
      <c r="G50" s="6"/>
      <c r="H50" s="7">
        <v>1565</v>
      </c>
      <c r="I50" s="4">
        <v>493.9223109117949</v>
      </c>
      <c r="J50" s="6"/>
      <c r="K50" s="4">
        <v>16030</v>
      </c>
      <c r="L50" s="4">
        <v>915</v>
      </c>
      <c r="M50" s="5">
        <v>0.6888697894284487</v>
      </c>
      <c r="N50" s="5">
        <v>0.013880925764134761</v>
      </c>
      <c r="O50" s="5">
        <v>0.6454600362391786</v>
      </c>
      <c r="P50" s="5">
        <v>0.015585090346666521</v>
      </c>
      <c r="Q50" s="5">
        <v>0.3545399637608214</v>
      </c>
      <c r="R50" s="5">
        <v>0.02361449160888806</v>
      </c>
      <c r="S50" s="4">
        <f>'[1]Worc'!E8</f>
        <v>24835</v>
      </c>
      <c r="T50" s="4">
        <f>'[1]Worc'!F8</f>
        <v>1284.5158621052524</v>
      </c>
      <c r="V50" s="4">
        <f>'[1]Worc'!K8</f>
        <v>23270</v>
      </c>
      <c r="W50" s="4">
        <f>'[1]Worc'!L8</f>
        <v>1242.7457503447758</v>
      </c>
      <c r="Y50" s="1"/>
    </row>
    <row r="51" ht="9" customHeight="1"/>
    <row r="52" ht="15">
      <c r="A52" s="3" t="s">
        <v>1</v>
      </c>
    </row>
    <row r="53" ht="12.75">
      <c r="A53" s="2" t="s">
        <v>0</v>
      </c>
    </row>
  </sheetData>
  <sheetProtection/>
  <mergeCells count="1">
    <mergeCell ref="C1:R1"/>
  </mergeCells>
  <printOptions horizontalCentered="1"/>
  <pageMargins left="0" right="0" top="0.75" bottom="0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achen</cp:lastModifiedBy>
  <cp:lastPrinted>2012-08-28T15:55:34Z</cp:lastPrinted>
  <dcterms:created xsi:type="dcterms:W3CDTF">2010-09-29T15:14:21Z</dcterms:created>
  <dcterms:modified xsi:type="dcterms:W3CDTF">2012-08-28T16:12:04Z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