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576" windowWidth="15012" windowHeight="8292" activeTab="0"/>
  </bookViews>
  <sheets>
    <sheet name="Total" sheetId="1" r:id="rId1"/>
    <sheet name="Intra" sheetId="2" r:id="rId2"/>
    <sheet name="Inter" sheetId="3" r:id="rId3"/>
    <sheet name="Foreign" sheetId="4" r:id="rId4"/>
  </sheets>
  <definedNames>
    <definedName name="_xlnm.Print_Area" localSheetId="3">'Foreign'!$A$3:$I$39</definedName>
    <definedName name="_xlnm.Print_Area" localSheetId="2">'Inter'!$A$3:$I$39</definedName>
    <definedName name="_xlnm.Print_Area" localSheetId="1">'Intra'!$A$3:$I$39</definedName>
    <definedName name="_xlnm.Print_Area" localSheetId="0">'Total'!$A$3:$I$39</definedName>
  </definedNames>
  <calcPr fullCalcOnLoad="1"/>
</workbook>
</file>

<file path=xl/sharedStrings.xml><?xml version="1.0" encoding="utf-8"?>
<sst xmlns="http://schemas.openxmlformats.org/spreadsheetml/2006/main" count="237" uniqueCount="41">
  <si>
    <t xml:space="preserve">IN-MIGRATION </t>
  </si>
  <si>
    <t xml:space="preserve">OUT-MIGRATION </t>
  </si>
  <si>
    <t>NET Migration (IN-OUT)</t>
  </si>
  <si>
    <t xml:space="preserve"> ESTIMATE</t>
  </si>
  <si>
    <t>(+/-) MOE</t>
  </si>
  <si>
    <t>PERCENT</t>
  </si>
  <si>
    <t>Educational Attainment:</t>
  </si>
  <si>
    <t>Population 25 years and over</t>
  </si>
  <si>
    <t>Less than high school graduate</t>
  </si>
  <si>
    <t>High school graduate (inc. GED)</t>
  </si>
  <si>
    <t>Some college or associate's degree</t>
  </si>
  <si>
    <t>Bachelor's degree</t>
  </si>
  <si>
    <t>Graduate or professional degree</t>
  </si>
  <si>
    <t>Less than $10,000</t>
  </si>
  <si>
    <t>$10,000 to $14,999</t>
  </si>
  <si>
    <t>$15,000 to $24,999</t>
  </si>
  <si>
    <t>$25,000 to $34,999</t>
  </si>
  <si>
    <t>$35,000 to $49,999</t>
  </si>
  <si>
    <t>$50,000 to $74,999</t>
  </si>
  <si>
    <t>$75,000 to $99,999</t>
  </si>
  <si>
    <t>$100,000 to $149,999</t>
  </si>
  <si>
    <t>$150,000 or more</t>
  </si>
  <si>
    <t>No income</t>
  </si>
  <si>
    <t>$1 to $9,999 or loss</t>
  </si>
  <si>
    <t>$50,000 to $64,999</t>
  </si>
  <si>
    <t>$65,000 to $74,999</t>
  </si>
  <si>
    <t>$75,000 or more</t>
  </si>
  <si>
    <t xml:space="preserve">Household Income in the Past Year </t>
  </si>
  <si>
    <t>Individual Income in the Past Year</t>
  </si>
  <si>
    <t>Source: 2007 to 2011 American Community Survey. Prepared by the Maryland Department of Planning.</t>
  </si>
  <si>
    <t>Population 16 years and over</t>
  </si>
  <si>
    <t>Population 1 year and over in households</t>
  </si>
  <si>
    <t>* Foreign out migration only captures migration from Maryland to Puerto Rico. No county specific data is available.</t>
  </si>
  <si>
    <t>* Interstate migration measures the migration between Maryland and all other states.</t>
  </si>
  <si>
    <t>* Intra state migration measures the county-to-county migration within Maryland</t>
  </si>
  <si>
    <t>* Total migration is the sum of interstate and intra state and foreign migration</t>
  </si>
  <si>
    <t>Educational Attainment and Income Characteristics of Migrants, 2007 to 2011  (Total Migration)*</t>
  </si>
  <si>
    <t>Educational Attainment and Income Characteristics of Migrants, 2007 to 2011  (Intra State Migration)*</t>
  </si>
  <si>
    <t>Educational Attainment and Income Characteristics of Migrants, 2007 to 2011  (Interstate Migration)*</t>
  </si>
  <si>
    <t xml:space="preserve">Educational Attainment and Income Characteristics of Migrants, 2007 to 2011  (Foreign Migration)*  </t>
  </si>
  <si>
    <t>Upper Eastern Shore Region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</si>
</sst>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164" fontId="21" fillId="0" borderId="10" xfId="74" applyNumberFormat="1" applyFont="1" applyBorder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2" fillId="0" borderId="12" xfId="0" applyFont="1" applyBorder="1" applyAlignment="1">
      <alignment horizontal="right"/>
    </xf>
    <xf numFmtId="0" fontId="23" fillId="0" borderId="0" xfId="65" applyFont="1" applyBorder="1" applyAlignment="1">
      <alignment horizontal="right"/>
      <protection/>
    </xf>
    <xf numFmtId="0" fontId="23" fillId="0" borderId="10" xfId="65" applyFont="1" applyBorder="1" applyAlignment="1">
      <alignment horizontal="right"/>
      <protection/>
    </xf>
    <xf numFmtId="3" fontId="21" fillId="0" borderId="12" xfId="65" applyNumberFormat="1" applyFont="1" applyBorder="1">
      <alignment/>
      <protection/>
    </xf>
    <xf numFmtId="3" fontId="21" fillId="0" borderId="0" xfId="65" applyNumberFormat="1" applyFont="1" applyBorder="1">
      <alignment/>
      <protection/>
    </xf>
    <xf numFmtId="164" fontId="21" fillId="0" borderId="0" xfId="74" applyNumberFormat="1" applyFont="1" applyBorder="1" applyAlignment="1">
      <alignment/>
    </xf>
    <xf numFmtId="3" fontId="21" fillId="0" borderId="10" xfId="65" applyNumberFormat="1" applyFont="1" applyBorder="1">
      <alignment/>
      <protection/>
    </xf>
    <xf numFmtId="3" fontId="21" fillId="0" borderId="13" xfId="65" applyNumberFormat="1" applyFont="1" applyBorder="1">
      <alignment/>
      <protection/>
    </xf>
    <xf numFmtId="3" fontId="21" fillId="0" borderId="14" xfId="65" applyNumberFormat="1" applyFont="1" applyBorder="1">
      <alignment/>
      <protection/>
    </xf>
    <xf numFmtId="3" fontId="21" fillId="0" borderId="15" xfId="65" applyNumberFormat="1" applyFont="1" applyBorder="1">
      <alignment/>
      <protection/>
    </xf>
    <xf numFmtId="0" fontId="0" fillId="0" borderId="0" xfId="0" applyAlignment="1">
      <alignment/>
    </xf>
    <xf numFmtId="3" fontId="2" fillId="0" borderId="12" xfId="0" applyNumberFormat="1" applyFont="1" applyBorder="1" applyAlignment="1">
      <alignment horizontal="right"/>
    </xf>
    <xf numFmtId="37" fontId="2" fillId="0" borderId="10" xfId="0" applyNumberFormat="1" applyFont="1" applyBorder="1" applyAlignment="1">
      <alignment horizontal="right"/>
    </xf>
    <xf numFmtId="1" fontId="45" fillId="0" borderId="0" xfId="0" applyNumberFormat="1" applyFont="1" applyAlignment="1">
      <alignment/>
    </xf>
    <xf numFmtId="1" fontId="45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5" fillId="0" borderId="18" xfId="65" applyFont="1" applyBorder="1" applyAlignment="1">
      <alignment horizontal="center"/>
      <protection/>
    </xf>
    <xf numFmtId="0" fontId="25" fillId="0" borderId="19" xfId="65" applyFont="1" applyBorder="1" applyAlignment="1">
      <alignment horizontal="center"/>
      <protection/>
    </xf>
    <xf numFmtId="0" fontId="25" fillId="0" borderId="20" xfId="65" applyFont="1" applyBorder="1" applyAlignment="1">
      <alignment horizontal="center"/>
      <protection/>
    </xf>
    <xf numFmtId="0" fontId="25" fillId="0" borderId="0" xfId="60" applyFont="1" applyAlignment="1">
      <alignment horizontal="center"/>
      <protection/>
    </xf>
    <xf numFmtId="0" fontId="23" fillId="0" borderId="0" xfId="60" applyFont="1" applyAlignment="1">
      <alignment horizontal="center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2 5" xfId="63"/>
    <cellStyle name="Normal 3" xfId="64"/>
    <cellStyle name="Normal 3 2" xfId="65"/>
    <cellStyle name="Normal 3 3" xfId="66"/>
    <cellStyle name="Normal 4" xfId="67"/>
    <cellStyle name="Normal 4 2" xfId="68"/>
    <cellStyle name="Normal 4 2 2" xfId="69"/>
    <cellStyle name="Normal 4 3" xfId="70"/>
    <cellStyle name="Normal 4 4" xfId="71"/>
    <cellStyle name="Note" xfId="72"/>
    <cellStyle name="Output" xfId="73"/>
    <cellStyle name="Percent" xfId="74"/>
    <cellStyle name="Percent 2" xfId="75"/>
    <cellStyle name="Title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39"/>
  <sheetViews>
    <sheetView tabSelected="1"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0" customWidth="1"/>
    <col min="2" max="2" width="13.57421875" style="0" customWidth="1"/>
    <col min="3" max="4" width="10.7109375" style="0" customWidth="1"/>
    <col min="5" max="5" width="13.57421875" style="0" customWidth="1"/>
    <col min="6" max="7" width="10.7109375" style="0" customWidth="1"/>
    <col min="8" max="8" width="13.57421875" style="0" customWidth="1"/>
    <col min="9" max="9" width="10.7109375" style="0" customWidth="1"/>
  </cols>
  <sheetData>
    <row r="3" spans="1:9" ht="15">
      <c r="A3" s="3" t="str">
        <f>Intra!A3</f>
        <v>Upper Eastern Shore Region</v>
      </c>
      <c r="B3" s="50" t="s">
        <v>36</v>
      </c>
      <c r="C3" s="50"/>
      <c r="D3" s="50"/>
      <c r="E3" s="50"/>
      <c r="F3" s="50"/>
      <c r="G3" s="50"/>
      <c r="H3" s="50"/>
      <c r="I3" s="50"/>
    </row>
    <row r="4" spans="1:9" ht="14.25">
      <c r="A4" s="4"/>
      <c r="B4" s="4"/>
      <c r="C4" s="4"/>
      <c r="D4" s="4"/>
      <c r="E4" s="4"/>
      <c r="F4" s="4"/>
      <c r="G4" s="4"/>
      <c r="H4" s="4"/>
      <c r="I4" s="4"/>
    </row>
    <row r="5" spans="1:11" ht="15">
      <c r="A5" s="5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  <c r="K5" s="21"/>
    </row>
    <row r="6" spans="1:11" ht="14.25">
      <c r="A6" s="41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  <c r="K6" s="21"/>
    </row>
    <row r="7" spans="1:11" ht="14.25">
      <c r="A7" s="42" t="s">
        <v>7</v>
      </c>
      <c r="B7" s="9">
        <f>Intra!B7+Inter!B7+Foreign!B7</f>
        <v>7015</v>
      </c>
      <c r="C7" s="19">
        <f>((SQRT((Intra!C7/1.645)^2+(Inter!C7/1.645)^2+(Foreign!C7/1.645)^2))*1.645)</f>
        <v>642.462450264605</v>
      </c>
      <c r="D7" s="11">
        <f aca="true" t="shared" si="0" ref="D7:D12">B7/B$7</f>
        <v>1</v>
      </c>
      <c r="E7" s="9">
        <f>Intra!E7+Inter!E7+Foreign!E7</f>
        <v>3400</v>
      </c>
      <c r="F7" s="10">
        <f>((SQRT((Intra!F7/1.645)^2+(Inter!F7/1.645)^2+(Foreign!F7/1.645)^2))*1.645)</f>
        <v>462.8358240240269</v>
      </c>
      <c r="G7" s="1">
        <f aca="true" t="shared" si="1" ref="G7:G12">E7/E$7</f>
        <v>1</v>
      </c>
      <c r="H7" s="17">
        <f>Intra!H7+Inter!H7+Foreign!H7</f>
        <v>3615</v>
      </c>
      <c r="I7" s="18">
        <f>((SQRT((Intra!I7/1.645)^2+(Inter!I7/1.645)^2+(Foreign!I7/1.645)^2))*1.645)</f>
        <v>791.8175294851711</v>
      </c>
      <c r="K7" s="21"/>
    </row>
    <row r="8" spans="1:11" ht="14.25">
      <c r="A8" s="43" t="s">
        <v>8</v>
      </c>
      <c r="B8" s="9">
        <f>Intra!B8+Inter!B8+Foreign!B8</f>
        <v>992</v>
      </c>
      <c r="C8" s="19">
        <f>((SQRT((Intra!C8/1.645)^2+(Inter!C8/1.645)^2+(Foreign!C8/1.645)^2))*1.645)</f>
        <v>231.0779089398206</v>
      </c>
      <c r="D8" s="11">
        <f t="shared" si="0"/>
        <v>0.1414112615823236</v>
      </c>
      <c r="E8" s="9">
        <f>Intra!E8+Inter!E8+Foreign!E8</f>
        <v>428</v>
      </c>
      <c r="F8" s="10">
        <f>((SQRT((Intra!F8/1.645)^2+(Inter!F8/1.645)^2+(Foreign!F8/1.645)^2))*1.645)</f>
        <v>142.68847185389575</v>
      </c>
      <c r="G8" s="1">
        <f t="shared" si="1"/>
        <v>0.12588235294117647</v>
      </c>
      <c r="H8" s="17">
        <f>Intra!H8+Inter!H8+Foreign!H8</f>
        <v>564</v>
      </c>
      <c r="I8" s="18">
        <f>((SQRT((Intra!I8/1.645)^2+(Inter!I8/1.645)^2+(Foreign!I8/1.645)^2))*1.645)</f>
        <v>271.58240001885247</v>
      </c>
      <c r="K8" s="21"/>
    </row>
    <row r="9" spans="1:11" ht="14.25">
      <c r="A9" s="43" t="s">
        <v>9</v>
      </c>
      <c r="B9" s="9">
        <f>Intra!B9+Inter!B9+Foreign!B9</f>
        <v>2525</v>
      </c>
      <c r="C9" s="10">
        <f>((SQRT((Intra!C9/1.645)^2+(Inter!C9/1.645)^2+(Foreign!C9/1.645)^2))*1.645)</f>
        <v>397.8642984737384</v>
      </c>
      <c r="D9" s="11">
        <f t="shared" si="0"/>
        <v>0.35994297933000713</v>
      </c>
      <c r="E9" s="9">
        <f>Intra!E9+Inter!E9+Foreign!E9</f>
        <v>1082</v>
      </c>
      <c r="F9" s="10">
        <f>((SQRT((Intra!F9/1.645)^2+(Inter!F9/1.645)^2+(Foreign!F9/1.645)^2))*1.645)</f>
        <v>295.26936854336924</v>
      </c>
      <c r="G9" s="1">
        <f t="shared" si="1"/>
        <v>0.31823529411764706</v>
      </c>
      <c r="H9" s="17">
        <f>Intra!H9+Inter!H9+Foreign!H9</f>
        <v>1443</v>
      </c>
      <c r="I9" s="18">
        <f>((SQRT((Intra!I9/1.645)^2+(Inter!I9/1.645)^2+(Foreign!I9/1.645)^2))*1.645)</f>
        <v>495.4593827954013</v>
      </c>
      <c r="K9" s="21"/>
    </row>
    <row r="10" spans="1:11" ht="14.25">
      <c r="A10" s="43" t="s">
        <v>10</v>
      </c>
      <c r="B10" s="9">
        <f>Intra!B10+Inter!B10+Foreign!B10</f>
        <v>1766</v>
      </c>
      <c r="C10" s="19">
        <f>((SQRT((Intra!C10/1.645)^2+(Inter!C10/1.645)^2+(Foreign!C10/1.645)^2))*1.645)</f>
        <v>320.0156246185489</v>
      </c>
      <c r="D10" s="11">
        <f t="shared" si="0"/>
        <v>0.25174625801853173</v>
      </c>
      <c r="E10" s="9">
        <f>Intra!E10+Inter!E10+Foreign!E10</f>
        <v>921</v>
      </c>
      <c r="F10" s="10">
        <f>((SQRT((Intra!F10/1.645)^2+(Inter!F10/1.645)^2+(Foreign!F10/1.645)^2))*1.645)</f>
        <v>242.86621831782205</v>
      </c>
      <c r="G10" s="1">
        <f t="shared" si="1"/>
        <v>0.27088235294117646</v>
      </c>
      <c r="H10" s="17">
        <f>Intra!H10+Inter!H10+Foreign!H10</f>
        <v>845</v>
      </c>
      <c r="I10" s="18">
        <f>((SQRT((Intra!I10/1.645)^2+(Inter!I10/1.645)^2+(Foreign!I10/1.645)^2))*1.645)</f>
        <v>401.7387210613386</v>
      </c>
      <c r="K10" s="21"/>
    </row>
    <row r="11" spans="1:11" s="2" customFormat="1" ht="14.25">
      <c r="A11" s="43" t="s">
        <v>11</v>
      </c>
      <c r="B11" s="9">
        <f>Intra!B11+Inter!B11+Foreign!B11</f>
        <v>1107</v>
      </c>
      <c r="C11" s="10">
        <f>((SQRT((Intra!C11/1.645)^2+(Inter!C11/1.645)^2+(Foreign!C11/1.645)^2))*1.645)</f>
        <v>256.20499604808646</v>
      </c>
      <c r="D11" s="11">
        <f t="shared" si="0"/>
        <v>0.1578047042052744</v>
      </c>
      <c r="E11" s="9">
        <f>Intra!E11+Inter!E11+Foreign!E11</f>
        <v>590</v>
      </c>
      <c r="F11" s="10">
        <f>((SQRT((Intra!F11/1.645)^2+(Inter!F11/1.645)^2+(Foreign!F11/1.645)^2))*1.645)</f>
        <v>176.40011337864837</v>
      </c>
      <c r="G11" s="1">
        <f t="shared" si="1"/>
        <v>0.17352941176470588</v>
      </c>
      <c r="H11" s="17">
        <f>Intra!H11+Inter!H11+Foreign!H11</f>
        <v>517</v>
      </c>
      <c r="I11" s="18">
        <f>((SQRT((Intra!I11/1.645)^2+(Inter!I11/1.645)^2+(Foreign!I11/1.645)^2))*1.645)</f>
        <v>311.0594798426822</v>
      </c>
      <c r="K11" s="21"/>
    </row>
    <row r="12" spans="1:11" s="2" customFormat="1" ht="14.25">
      <c r="A12" s="43" t="s">
        <v>12</v>
      </c>
      <c r="B12" s="9">
        <f>Intra!B12+Inter!B12+Foreign!B12</f>
        <v>625</v>
      </c>
      <c r="C12" s="10">
        <f>((SQRT((Intra!C12/1.645)^2+(Inter!C12/1.645)^2+(Foreign!C12/1.645)^2))*1.645)</f>
        <v>181.72781845386248</v>
      </c>
      <c r="D12" s="11">
        <f t="shared" si="0"/>
        <v>0.08909479686386315</v>
      </c>
      <c r="E12" s="9">
        <f>Intra!E12+Inter!E12+Foreign!E12</f>
        <v>379</v>
      </c>
      <c r="F12" s="10">
        <f>((SQRT((Intra!F12/1.645)^2+(Inter!F12/1.645)^2+(Foreign!F12/1.645)^2))*1.645)</f>
        <v>129.6919426949878</v>
      </c>
      <c r="G12" s="1">
        <f t="shared" si="1"/>
        <v>0.11147058823529411</v>
      </c>
      <c r="H12" s="17">
        <f>Intra!H12+Inter!H12+Foreign!H12</f>
        <v>246</v>
      </c>
      <c r="I12" s="18">
        <f>((SQRT((Intra!I12/1.645)^2+(Inter!I12/1.645)^2+(Foreign!I12/1.645)^2))*1.645)</f>
        <v>223.2599381886504</v>
      </c>
      <c r="K12" s="21"/>
    </row>
    <row r="13" spans="1:11" s="2" customFormat="1" ht="14.25">
      <c r="A13" s="43"/>
      <c r="B13" s="9"/>
      <c r="C13" s="10"/>
      <c r="D13" s="10"/>
      <c r="E13" s="9"/>
      <c r="F13" s="10"/>
      <c r="G13" s="10"/>
      <c r="H13" s="9"/>
      <c r="I13" s="12"/>
      <c r="K13" s="21"/>
    </row>
    <row r="14" spans="1:11" ht="14.25">
      <c r="A14" s="41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  <c r="K14" s="21"/>
    </row>
    <row r="15" spans="1:11" ht="14.25">
      <c r="A15" s="42" t="s">
        <v>31</v>
      </c>
      <c r="B15" s="9">
        <f>Intra!B15+Inter!B15+Foreign!B15</f>
        <v>10981</v>
      </c>
      <c r="C15" s="10">
        <f>((SQRT((Intra!C15/1.645)^2+(Inter!C15/1.645)^2+(Foreign!C15/1.645)^2))*1.645)</f>
        <v>1187.3862050739851</v>
      </c>
      <c r="D15" s="11">
        <f>B15/B$15</f>
        <v>1</v>
      </c>
      <c r="E15" s="9">
        <f>Intra!E15+Inter!E15+Foreign!E15</f>
        <v>5363</v>
      </c>
      <c r="F15" s="10">
        <f>((SQRT((Intra!F15/1.645)^2+(Inter!F15/1.645)^2+(Foreign!F15/1.645)^2))*1.645)</f>
        <v>886.4050992633108</v>
      </c>
      <c r="G15" s="1">
        <f>E15/E$15</f>
        <v>1</v>
      </c>
      <c r="H15" s="17">
        <f>Intra!H15+Inter!H15+Foreign!H15</f>
        <v>5618</v>
      </c>
      <c r="I15" s="18">
        <f>((SQRT((Intra!I15/1.645)^2+(Inter!I15/1.645)^2+(Foreign!I15/1.645)^2))*1.645)</f>
        <v>1481.7557153593166</v>
      </c>
      <c r="K15" s="21"/>
    </row>
    <row r="16" spans="1:11" ht="14.25">
      <c r="A16" s="43" t="s">
        <v>13</v>
      </c>
      <c r="B16" s="9">
        <f>Intra!B16+Inter!B16+Foreign!B16</f>
        <v>633</v>
      </c>
      <c r="C16" s="10">
        <f>((SQRT((Intra!C16/1.645)^2+(Inter!C16/1.645)^2+(Foreign!C16/1.645)^2))*1.645)</f>
        <v>281.3698633471609</v>
      </c>
      <c r="D16" s="11">
        <f aca="true" t="shared" si="2" ref="D16:D24">B16/B$15</f>
        <v>0.057645023221928784</v>
      </c>
      <c r="E16" s="9">
        <f>Intra!E16+Inter!E16+Foreign!E16</f>
        <v>245</v>
      </c>
      <c r="F16" s="10">
        <f>((SQRT((Intra!F16/1.645)^2+(Inter!F16/1.645)^2+(Foreign!F16/1.645)^2))*1.645)</f>
        <v>160.63934760823702</v>
      </c>
      <c r="G16" s="1">
        <f aca="true" t="shared" si="3" ref="G16:G24">E16/E$15</f>
        <v>0.04568338616446019</v>
      </c>
      <c r="H16" s="17">
        <f>Intra!H16+Inter!H16+Foreign!H16</f>
        <v>388</v>
      </c>
      <c r="I16" s="18">
        <f>((SQRT((Intra!I16/1.645)^2+(Inter!I16/1.645)^2+(Foreign!I16/1.645)^2))*1.645)</f>
        <v>323.9969135655462</v>
      </c>
      <c r="K16" s="21"/>
    </row>
    <row r="17" spans="1:11" ht="14.25">
      <c r="A17" s="43" t="s">
        <v>14</v>
      </c>
      <c r="B17" s="9">
        <f>Intra!B17+Inter!B17+Foreign!B17</f>
        <v>183</v>
      </c>
      <c r="C17" s="10">
        <f>((SQRT((Intra!C17/1.645)^2+(Inter!C17/1.645)^2+(Foreign!C17/1.645)^2))*1.645)</f>
        <v>105.74024777727732</v>
      </c>
      <c r="D17" s="11">
        <f t="shared" si="2"/>
        <v>0.016665148893543393</v>
      </c>
      <c r="E17" s="9">
        <f>Intra!E17+Inter!E17+Foreign!E17</f>
        <v>128</v>
      </c>
      <c r="F17" s="10">
        <f>((SQRT((Intra!F17/1.645)^2+(Inter!F17/1.645)^2+(Foreign!F17/1.645)^2))*1.645)</f>
        <v>97.25224933131366</v>
      </c>
      <c r="G17" s="1">
        <f t="shared" si="3"/>
        <v>0.02386723848592206</v>
      </c>
      <c r="H17" s="17">
        <f>Intra!H17+Inter!H17+Foreign!H17</f>
        <v>55</v>
      </c>
      <c r="I17" s="18">
        <f>((SQRT((Intra!I17/1.645)^2+(Inter!I17/1.645)^2+(Foreign!I17/1.645)^2))*1.645)</f>
        <v>143.66279963859816</v>
      </c>
      <c r="K17" s="21"/>
    </row>
    <row r="18" spans="1:11" ht="14.25">
      <c r="A18" s="43" t="s">
        <v>15</v>
      </c>
      <c r="B18" s="9">
        <f>Intra!B18+Inter!B18+Foreign!B18</f>
        <v>577</v>
      </c>
      <c r="C18" s="10">
        <f>((SQRT((Intra!C18/1.645)^2+(Inter!C18/1.645)^2+(Foreign!C18/1.645)^2))*1.645)</f>
        <v>257.0175091311874</v>
      </c>
      <c r="D18" s="11">
        <f t="shared" si="2"/>
        <v>0.052545305527729715</v>
      </c>
      <c r="E18" s="9">
        <f>Intra!E18+Inter!E18+Foreign!E18</f>
        <v>202</v>
      </c>
      <c r="F18" s="10">
        <f>((SQRT((Intra!F18/1.645)^2+(Inter!F18/1.645)^2+(Foreign!F18/1.645)^2))*1.645)</f>
        <v>94.64142856064674</v>
      </c>
      <c r="G18" s="1">
        <f t="shared" si="3"/>
        <v>0.03766548573559575</v>
      </c>
      <c r="H18" s="17">
        <f>Intra!H18+Inter!H18+Foreign!H18</f>
        <v>375</v>
      </c>
      <c r="I18" s="18">
        <f>((SQRT((Intra!I18/1.645)^2+(Inter!I18/1.645)^2+(Foreign!I18/1.645)^2))*1.645)</f>
        <v>273.8886635112888</v>
      </c>
      <c r="K18" s="21"/>
    </row>
    <row r="19" spans="1:11" s="2" customFormat="1" ht="14.25">
      <c r="A19" s="43" t="s">
        <v>16</v>
      </c>
      <c r="B19" s="9">
        <f>Intra!B19+Inter!B19+Foreign!B19</f>
        <v>748</v>
      </c>
      <c r="C19" s="10">
        <f>((SQRT((Intra!C19/1.645)^2+(Inter!C19/1.645)^2+(Foreign!C19/1.645)^2))*1.645)</f>
        <v>244.65894629054543</v>
      </c>
      <c r="D19" s="11">
        <f t="shared" si="2"/>
        <v>0.06811765777251616</v>
      </c>
      <c r="E19" s="9">
        <f>Intra!E19+Inter!E19+Foreign!E19</f>
        <v>298</v>
      </c>
      <c r="F19" s="10">
        <f>((SQRT((Intra!F19/1.645)^2+(Inter!F19/1.645)^2+(Foreign!F19/1.645)^2))*1.645)</f>
        <v>128.69343417595167</v>
      </c>
      <c r="G19" s="1">
        <f t="shared" si="3"/>
        <v>0.05556591460003729</v>
      </c>
      <c r="H19" s="17">
        <f>Intra!H19+Inter!H19+Foreign!H19</f>
        <v>450</v>
      </c>
      <c r="I19" s="18">
        <f>((SQRT((Intra!I19/1.645)^2+(Inter!I19/1.645)^2+(Foreign!I19/1.645)^2))*1.645)</f>
        <v>276.4416755845616</v>
      </c>
      <c r="K19" s="21"/>
    </row>
    <row r="20" spans="1:11" s="2" customFormat="1" ht="14.25">
      <c r="A20" s="43" t="s">
        <v>17</v>
      </c>
      <c r="B20" s="9">
        <f>Intra!B20+Inter!B20+Foreign!B20</f>
        <v>1016</v>
      </c>
      <c r="C20" s="10">
        <f>((SQRT((Intra!C20/1.645)^2+(Inter!C20/1.645)^2+(Foreign!C20/1.645)^2))*1.645)</f>
        <v>326.4398872686976</v>
      </c>
      <c r="D20" s="11">
        <f t="shared" si="2"/>
        <v>0.09252344959475457</v>
      </c>
      <c r="E20" s="9">
        <f>Intra!E20+Inter!E20+Foreign!E20</f>
        <v>509</v>
      </c>
      <c r="F20" s="10">
        <f>((SQRT((Intra!F20/1.645)^2+(Inter!F20/1.645)^2+(Foreign!F20/1.645)^2))*1.645)</f>
        <v>207.1834935510066</v>
      </c>
      <c r="G20" s="1">
        <f t="shared" si="3"/>
        <v>0.09490956554167444</v>
      </c>
      <c r="H20" s="17">
        <f>Intra!H20+Inter!H20+Foreign!H20</f>
        <v>507</v>
      </c>
      <c r="I20" s="18">
        <f>((SQRT((Intra!I20/1.645)^2+(Inter!I20/1.645)^2+(Foreign!I20/1.645)^2))*1.645)</f>
        <v>386.63678045421386</v>
      </c>
      <c r="K20" s="21"/>
    </row>
    <row r="21" spans="1:11" s="2" customFormat="1" ht="14.25">
      <c r="A21" s="43" t="s">
        <v>18</v>
      </c>
      <c r="B21" s="9">
        <f>Intra!B21+Inter!B21+Foreign!B21</f>
        <v>2891</v>
      </c>
      <c r="C21" s="10">
        <f>((SQRT((Intra!C21/1.645)^2+(Inter!C21/1.645)^2+(Foreign!C21/1.645)^2))*1.645)</f>
        <v>715.2810636386231</v>
      </c>
      <c r="D21" s="11">
        <f t="shared" si="2"/>
        <v>0.26327292596302704</v>
      </c>
      <c r="E21" s="9">
        <f>Intra!E21+Inter!E21+Foreign!E21</f>
        <v>1302</v>
      </c>
      <c r="F21" s="10">
        <f>((SQRT((Intra!F21/1.645)^2+(Inter!F21/1.645)^2+(Foreign!F21/1.645)^2))*1.645)</f>
        <v>374.70121430280955</v>
      </c>
      <c r="G21" s="1">
        <f t="shared" si="3"/>
        <v>0.24277456647398843</v>
      </c>
      <c r="H21" s="17">
        <f>Intra!H21+Inter!H21+Foreign!H21</f>
        <v>1589</v>
      </c>
      <c r="I21" s="18">
        <f>((SQRT((Intra!I21/1.645)^2+(Inter!I21/1.645)^2+(Foreign!I21/1.645)^2))*1.645)</f>
        <v>807.4825075504732</v>
      </c>
      <c r="K21" s="21"/>
    </row>
    <row r="22" spans="1:11" s="2" customFormat="1" ht="14.25">
      <c r="A22" s="43" t="s">
        <v>19</v>
      </c>
      <c r="B22" s="9">
        <f>Intra!B22+Inter!B22+Foreign!B22</f>
        <v>2029</v>
      </c>
      <c r="C22" s="10">
        <f>((SQRT((Intra!C22/1.645)^2+(Inter!C22/1.645)^2+(Foreign!C22/1.645)^2))*1.645)</f>
        <v>527.4362520722291</v>
      </c>
      <c r="D22" s="11">
        <f t="shared" si="2"/>
        <v>0.1847737000273199</v>
      </c>
      <c r="E22" s="9">
        <f>Intra!E22+Inter!E22+Foreign!E22</f>
        <v>1206</v>
      </c>
      <c r="F22" s="10">
        <f>((SQRT((Intra!F22/1.645)^2+(Inter!F22/1.645)^2+(Foreign!F22/1.645)^2))*1.645)</f>
        <v>397.8504744247517</v>
      </c>
      <c r="G22" s="1">
        <f t="shared" si="3"/>
        <v>0.2248741376095469</v>
      </c>
      <c r="H22" s="17">
        <f>Intra!H22+Inter!H22+Foreign!H22</f>
        <v>823</v>
      </c>
      <c r="I22" s="18">
        <f>((SQRT((Intra!I22/1.645)^2+(Inter!I22/1.645)^2+(Foreign!I22/1.645)^2))*1.645)</f>
        <v>660.6617894202751</v>
      </c>
      <c r="K22" s="21"/>
    </row>
    <row r="23" spans="1:11" s="2" customFormat="1" ht="14.25">
      <c r="A23" s="43" t="s">
        <v>20</v>
      </c>
      <c r="B23" s="9">
        <f>Intra!B23+Inter!B23+Foreign!B23</f>
        <v>1781</v>
      </c>
      <c r="C23" s="10">
        <f>((SQRT((Intra!C23/1.645)^2+(Inter!C23/1.645)^2+(Foreign!C23/1.645)^2))*1.645)</f>
        <v>438.2967031589446</v>
      </c>
      <c r="D23" s="11">
        <f t="shared" si="2"/>
        <v>0.16218923595300974</v>
      </c>
      <c r="E23" s="9">
        <f>Intra!E23+Inter!E23+Foreign!E23</f>
        <v>1076</v>
      </c>
      <c r="F23" s="10">
        <f>((SQRT((Intra!F23/1.645)^2+(Inter!F23/1.645)^2+(Foreign!F23/1.645)^2))*1.645)</f>
        <v>598.3243267660108</v>
      </c>
      <c r="G23" s="1">
        <f t="shared" si="3"/>
        <v>0.2006339735222823</v>
      </c>
      <c r="H23" s="17">
        <f>Intra!H23+Inter!H23+Foreign!H23</f>
        <v>705</v>
      </c>
      <c r="I23" s="18">
        <f>((SQRT((Intra!I23/1.645)^2+(Inter!I23/1.645)^2+(Foreign!I23/1.645)^2))*1.645)</f>
        <v>741.6845690723247</v>
      </c>
      <c r="K23" s="21"/>
    </row>
    <row r="24" spans="1:11" s="2" customFormat="1" ht="14.25">
      <c r="A24" s="43" t="s">
        <v>21</v>
      </c>
      <c r="B24" s="9">
        <f>Intra!B24+Inter!B24+Foreign!B24</f>
        <v>1123</v>
      </c>
      <c r="C24" s="10">
        <f>((SQRT((Intra!C24/1.645)^2+(Inter!C24/1.645)^2+(Foreign!C24/1.645)^2))*1.645)</f>
        <v>323.86108132963426</v>
      </c>
      <c r="D24" s="11">
        <f t="shared" si="2"/>
        <v>0.10226755304617066</v>
      </c>
      <c r="E24" s="9">
        <f>Intra!E24+Inter!E24+Foreign!E24</f>
        <v>397</v>
      </c>
      <c r="F24" s="10">
        <f>((SQRT((Intra!F24/1.645)^2+(Inter!F24/1.645)^2+(Foreign!F24/1.645)^2))*1.645)</f>
        <v>158.927656498169</v>
      </c>
      <c r="G24" s="1">
        <f t="shared" si="3"/>
        <v>0.07402573186649264</v>
      </c>
      <c r="H24" s="17">
        <f>Intra!H24+Inter!H24+Foreign!H24</f>
        <v>726</v>
      </c>
      <c r="I24" s="18">
        <f>((SQRT((Intra!I24/1.645)^2+(Inter!I24/1.645)^2+(Foreign!I24/1.645)^2))*1.645)</f>
        <v>360.7547643483035</v>
      </c>
      <c r="K24" s="21"/>
    </row>
    <row r="25" spans="1:9" ht="14.25">
      <c r="A25" s="44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41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11" ht="14.25">
      <c r="A27" s="42" t="s">
        <v>30</v>
      </c>
      <c r="B27" s="9">
        <f>Intra!B27+Inter!B27+Foreign!B27</f>
        <v>10031</v>
      </c>
      <c r="C27" s="10">
        <f>((SQRT((Intra!C27/1.645)^2+(Inter!C27/1.645)^2+(Foreign!C27/1.645)^2))*1.645)</f>
        <v>782.0006393859279</v>
      </c>
      <c r="D27" s="11">
        <f>B27/B$27</f>
        <v>1</v>
      </c>
      <c r="E27" s="9">
        <f>Intra!E27+Inter!E27+Foreign!E27</f>
        <v>5534</v>
      </c>
      <c r="F27" s="10">
        <f>((SQRT((Intra!F27/1.645)^2+(Inter!F27/1.645)^2+(Foreign!F27/1.645)^2))*1.645)</f>
        <v>539.656372148055</v>
      </c>
      <c r="G27" s="1">
        <f>E27/E$27</f>
        <v>1</v>
      </c>
      <c r="H27" s="17">
        <f>Intra!H27+Inter!H27+Foreign!H27</f>
        <v>4497</v>
      </c>
      <c r="I27" s="18">
        <f>((SQRT((Intra!I27/1.645)^2+(Inter!I27/1.645)^2+(Foreign!I27/1.645)^2))*1.645)</f>
        <v>950.1336748058138</v>
      </c>
      <c r="K27" s="21"/>
    </row>
    <row r="28" spans="1:11" ht="14.25">
      <c r="A28" s="43" t="s">
        <v>22</v>
      </c>
      <c r="B28" s="9">
        <f>Intra!B28+Inter!B28+Foreign!B28</f>
        <v>1229</v>
      </c>
      <c r="C28" s="10">
        <f>((SQRT((Intra!C28/1.645)^2+(Inter!C28/1.645)^2+(Foreign!C28/1.645)^2))*1.645)</f>
        <v>264.3104235553339</v>
      </c>
      <c r="D28" s="11">
        <f aca="true" t="shared" si="4" ref="D28:D36">B28/B$27</f>
        <v>0.1225201874190011</v>
      </c>
      <c r="E28" s="9">
        <f>Intra!E28+Inter!E28+Foreign!E28</f>
        <v>435</v>
      </c>
      <c r="F28" s="10">
        <f>((SQRT((Intra!F28/1.645)^2+(Inter!F28/1.645)^2+(Foreign!F28/1.645)^2))*1.645)</f>
        <v>124.16923934694937</v>
      </c>
      <c r="G28" s="1">
        <f aca="true" t="shared" si="5" ref="G28:G36">E28/E$27</f>
        <v>0.07860498735092157</v>
      </c>
      <c r="H28" s="17">
        <f>Intra!H28+Inter!H28+Foreign!H28</f>
        <v>794</v>
      </c>
      <c r="I28" s="18">
        <f>((SQRT((Intra!I28/1.645)^2+(Inter!I28/1.645)^2+(Foreign!I28/1.645)^2))*1.645)</f>
        <v>292.0239716187697</v>
      </c>
      <c r="K28" s="21"/>
    </row>
    <row r="29" spans="1:11" ht="14.25">
      <c r="A29" s="43" t="s">
        <v>23</v>
      </c>
      <c r="B29" s="9">
        <f>Intra!B29+Inter!B29+Foreign!B29</f>
        <v>2057</v>
      </c>
      <c r="C29" s="10">
        <f>((SQRT((Intra!C29/1.645)^2+(Inter!C29/1.645)^2+(Foreign!C29/1.645)^2))*1.645)</f>
        <v>359.1267185827309</v>
      </c>
      <c r="D29" s="11">
        <f t="shared" si="4"/>
        <v>0.2050643006679294</v>
      </c>
      <c r="E29" s="9">
        <f>Intra!E29+Inter!E29+Foreign!E29</f>
        <v>1322</v>
      </c>
      <c r="F29" s="10">
        <f>((SQRT((Intra!F29/1.645)^2+(Inter!F29/1.645)^2+(Foreign!F29/1.645)^2))*1.645)</f>
        <v>251.01792764661252</v>
      </c>
      <c r="G29" s="1">
        <f t="shared" si="5"/>
        <v>0.23888688109866282</v>
      </c>
      <c r="H29" s="17">
        <f>Intra!H29+Inter!H29+Foreign!H29</f>
        <v>735</v>
      </c>
      <c r="I29" s="18">
        <f>((SQRT((Intra!I29/1.645)^2+(Inter!I29/1.645)^2+(Foreign!I29/1.645)^2))*1.645)</f>
        <v>438.1575059268071</v>
      </c>
      <c r="K29" s="21"/>
    </row>
    <row r="30" spans="1:11" ht="14.25">
      <c r="A30" s="43" t="s">
        <v>14</v>
      </c>
      <c r="B30" s="9">
        <f>Intra!B30+Inter!B30+Foreign!B30</f>
        <v>781</v>
      </c>
      <c r="C30" s="10">
        <f>((SQRT((Intra!C30/1.645)^2+(Inter!C30/1.645)^2+(Foreign!C30/1.645)^2))*1.645)</f>
        <v>205.68179306880813</v>
      </c>
      <c r="D30" s="11">
        <f t="shared" si="4"/>
        <v>0.07785863822151332</v>
      </c>
      <c r="E30" s="9">
        <f>Intra!E30+Inter!E30+Foreign!E30</f>
        <v>365</v>
      </c>
      <c r="F30" s="10">
        <f>((SQRT((Intra!F30/1.645)^2+(Inter!F30/1.645)^2+(Foreign!F30/1.645)^2))*1.645)</f>
        <v>122.53978945632312</v>
      </c>
      <c r="G30" s="1">
        <f t="shared" si="5"/>
        <v>0.06595590892663535</v>
      </c>
      <c r="H30" s="17">
        <f>Intra!H30+Inter!H30+Foreign!H30</f>
        <v>416</v>
      </c>
      <c r="I30" s="18">
        <f>((SQRT((Intra!I30/1.645)^2+(Inter!I30/1.645)^2+(Foreign!I30/1.645)^2))*1.645)</f>
        <v>239.41804443274532</v>
      </c>
      <c r="K30" s="21"/>
    </row>
    <row r="31" spans="1:11" s="2" customFormat="1" ht="14.25">
      <c r="A31" s="43" t="s">
        <v>15</v>
      </c>
      <c r="B31" s="9">
        <f>Intra!B31+Inter!B31+Foreign!B31</f>
        <v>1244</v>
      </c>
      <c r="C31" s="10">
        <f>((SQRT((Intra!C31/1.645)^2+(Inter!C31/1.645)^2+(Foreign!C31/1.645)^2))*1.645)</f>
        <v>307.3206794213498</v>
      </c>
      <c r="D31" s="11">
        <f t="shared" si="4"/>
        <v>0.1240155517894527</v>
      </c>
      <c r="E31" s="9">
        <f>Intra!E31+Inter!E31+Foreign!E31</f>
        <v>827</v>
      </c>
      <c r="F31" s="10">
        <f>((SQRT((Intra!F31/1.645)^2+(Inter!F31/1.645)^2+(Foreign!F31/1.645)^2))*1.645)</f>
        <v>256.12496949731394</v>
      </c>
      <c r="G31" s="1">
        <f t="shared" si="5"/>
        <v>0.14943982652692447</v>
      </c>
      <c r="H31" s="17">
        <f>Intra!H31+Inter!H31+Foreign!H31</f>
        <v>417</v>
      </c>
      <c r="I31" s="18">
        <f>((SQRT((Intra!I31/1.645)^2+(Inter!I31/1.645)^2+(Foreign!I31/1.645)^2))*1.645)</f>
        <v>400.05749586778154</v>
      </c>
      <c r="K31" s="21"/>
    </row>
    <row r="32" spans="1:11" s="2" customFormat="1" ht="14.25">
      <c r="A32" s="43" t="s">
        <v>16</v>
      </c>
      <c r="B32" s="9">
        <f>Intra!B32+Inter!B32+Foreign!B32</f>
        <v>1369</v>
      </c>
      <c r="C32" s="10">
        <f>((SQRT((Intra!C32/1.645)^2+(Inter!C32/1.645)^2+(Foreign!C32/1.645)^2))*1.645)</f>
        <v>275.26895938336384</v>
      </c>
      <c r="D32" s="11">
        <f t="shared" si="4"/>
        <v>0.13647692154321603</v>
      </c>
      <c r="E32" s="9">
        <f>Intra!E32+Inter!E32+Foreign!E32</f>
        <v>590</v>
      </c>
      <c r="F32" s="10">
        <f>((SQRT((Intra!F32/1.645)^2+(Inter!F32/1.645)^2+(Foreign!F32/1.645)^2))*1.645)</f>
        <v>166.17159805454122</v>
      </c>
      <c r="G32" s="1">
        <f t="shared" si="5"/>
        <v>0.10661366100469823</v>
      </c>
      <c r="H32" s="17">
        <f>Intra!H32+Inter!H32+Foreign!H32</f>
        <v>779</v>
      </c>
      <c r="I32" s="18">
        <f>((SQRT((Intra!I32/1.645)^2+(Inter!I32/1.645)^2+(Foreign!I32/1.645)^2))*1.645)</f>
        <v>321.5369341148851</v>
      </c>
      <c r="K32" s="21"/>
    </row>
    <row r="33" spans="1:11" s="2" customFormat="1" ht="14.25">
      <c r="A33" s="43" t="s">
        <v>17</v>
      </c>
      <c r="B33" s="9">
        <f>Intra!B33+Inter!B33+Foreign!B33</f>
        <v>1343</v>
      </c>
      <c r="C33" s="10">
        <f>((SQRT((Intra!C33/1.645)^2+(Inter!C33/1.645)^2+(Foreign!C33/1.645)^2))*1.645)</f>
        <v>307.9902595862409</v>
      </c>
      <c r="D33" s="11">
        <f t="shared" si="4"/>
        <v>0.13388495663443326</v>
      </c>
      <c r="E33" s="9">
        <f>Intra!E33+Inter!E33+Foreign!E33</f>
        <v>959</v>
      </c>
      <c r="F33" s="10">
        <f>((SQRT((Intra!F33/1.645)^2+(Inter!F33/1.645)^2+(Foreign!F33/1.645)^2))*1.645)</f>
        <v>202.2992832414391</v>
      </c>
      <c r="G33" s="1">
        <f t="shared" si="5"/>
        <v>0.17329237441272136</v>
      </c>
      <c r="H33" s="17">
        <f>Intra!H33+Inter!H33+Foreign!H33</f>
        <v>384</v>
      </c>
      <c r="I33" s="18">
        <f>((SQRT((Intra!I33/1.645)^2+(Inter!I33/1.645)^2+(Foreign!I33/1.645)^2))*1.645)</f>
        <v>368.48744890430123</v>
      </c>
      <c r="K33" s="21"/>
    </row>
    <row r="34" spans="1:11" s="2" customFormat="1" ht="14.25">
      <c r="A34" s="43" t="s">
        <v>24</v>
      </c>
      <c r="B34" s="9">
        <f>Intra!B34+Inter!B34+Foreign!B34</f>
        <v>789</v>
      </c>
      <c r="C34" s="10">
        <f>((SQRT((Intra!C34/1.645)^2+(Inter!C34/1.645)^2+(Foreign!C34/1.645)^2))*1.645)</f>
        <v>197.46645284705957</v>
      </c>
      <c r="D34" s="11">
        <f t="shared" si="4"/>
        <v>0.07865616588575416</v>
      </c>
      <c r="E34" s="9">
        <f>Intra!E34+Inter!E34+Foreign!E34</f>
        <v>386</v>
      </c>
      <c r="F34" s="10">
        <f>((SQRT((Intra!F34/1.645)^2+(Inter!F34/1.645)^2+(Foreign!F34/1.645)^2))*1.645)</f>
        <v>139.97856978837868</v>
      </c>
      <c r="G34" s="1">
        <f t="shared" si="5"/>
        <v>0.06975063245392121</v>
      </c>
      <c r="H34" s="17">
        <f>Intra!H34+Inter!H34+Foreign!H34</f>
        <v>403</v>
      </c>
      <c r="I34" s="18">
        <f>((SQRT((Intra!I34/1.645)^2+(Inter!I34/1.645)^2+(Foreign!I34/1.645)^2))*1.645)</f>
        <v>242.04751599634315</v>
      </c>
      <c r="K34" s="21"/>
    </row>
    <row r="35" spans="1:11" s="2" customFormat="1" ht="14.25">
      <c r="A35" s="43" t="s">
        <v>25</v>
      </c>
      <c r="B35" s="9">
        <f>Intra!B35+Inter!B35+Foreign!B35</f>
        <v>329</v>
      </c>
      <c r="C35" s="10">
        <f>((SQRT((Intra!C35/1.645)^2+(Inter!C35/1.645)^2+(Foreign!C35/1.645)^2))*1.645)</f>
        <v>134.46932735757994</v>
      </c>
      <c r="D35" s="11">
        <f t="shared" si="4"/>
        <v>0.03279832519190509</v>
      </c>
      <c r="E35" s="9">
        <f>Intra!E35+Inter!E35+Foreign!E35</f>
        <v>207</v>
      </c>
      <c r="F35" s="10">
        <f>((SQRT((Intra!F35/1.645)^2+(Inter!F35/1.645)^2+(Foreign!F35/1.645)^2))*1.645)</f>
        <v>114.28473213863697</v>
      </c>
      <c r="G35" s="1">
        <f t="shared" si="5"/>
        <v>0.03740513191181785</v>
      </c>
      <c r="H35" s="17">
        <f>Intra!H35+Inter!H35+Foreign!H35</f>
        <v>122</v>
      </c>
      <c r="I35" s="18">
        <f>((SQRT((Intra!I35/1.645)^2+(Inter!I35/1.645)^2+(Foreign!I35/1.645)^2))*1.645)</f>
        <v>176.47379408852748</v>
      </c>
      <c r="K35" s="21"/>
    </row>
    <row r="36" spans="1:11" s="2" customFormat="1" ht="14.25">
      <c r="A36" s="43" t="s">
        <v>26</v>
      </c>
      <c r="B36" s="9">
        <f>Intra!B36+Inter!B36+Foreign!B36</f>
        <v>890</v>
      </c>
      <c r="C36" s="10">
        <f>((SQRT((Intra!C36/1.645)^2+(Inter!C36/1.645)^2+(Foreign!C36/1.645)^2))*1.645)</f>
        <v>218.46052274953482</v>
      </c>
      <c r="D36" s="11">
        <f t="shared" si="4"/>
        <v>0.08872495264679493</v>
      </c>
      <c r="E36" s="9">
        <f>Intra!E36+Inter!E36+Foreign!E36</f>
        <v>443</v>
      </c>
      <c r="F36" s="10">
        <f>((SQRT((Intra!F36/1.645)^2+(Inter!F36/1.645)^2+(Foreign!F36/1.645)^2))*1.645)</f>
        <v>175.50498568416796</v>
      </c>
      <c r="G36" s="1">
        <f t="shared" si="5"/>
        <v>0.08005059631369714</v>
      </c>
      <c r="H36" s="17">
        <f>Intra!H36+Inter!H36+Foreign!H36</f>
        <v>447</v>
      </c>
      <c r="I36" s="18">
        <f>((SQRT((Intra!I36/1.645)^2+(Inter!I36/1.645)^2+(Foreign!I36/1.645)^2))*1.645)</f>
        <v>280.22669394616923</v>
      </c>
      <c r="K36" s="21"/>
    </row>
    <row r="37" spans="1:9" ht="14.25">
      <c r="A37" s="46"/>
      <c r="B37" s="13"/>
      <c r="C37" s="14"/>
      <c r="D37" s="14"/>
      <c r="E37" s="13"/>
      <c r="F37" s="14"/>
      <c r="G37" s="14"/>
      <c r="H37" s="13"/>
      <c r="I37" s="15"/>
    </row>
    <row r="38" spans="1:9" ht="14.25">
      <c r="A38" s="45" t="s">
        <v>35</v>
      </c>
      <c r="B38" s="2"/>
      <c r="C38" s="2"/>
      <c r="D38" s="2"/>
      <c r="E38" s="2"/>
      <c r="F38" s="2"/>
      <c r="G38" s="2"/>
      <c r="H38" s="2"/>
      <c r="I38" s="2"/>
    </row>
    <row r="39" spans="1:9" ht="14.25">
      <c r="A39" s="45" t="s">
        <v>29</v>
      </c>
      <c r="B39" s="2"/>
      <c r="C39" s="2"/>
      <c r="D39" s="2"/>
      <c r="E39" s="2"/>
      <c r="F39" s="2"/>
      <c r="G39" s="2"/>
      <c r="H39" s="2"/>
      <c r="I39" s="2"/>
    </row>
  </sheetData>
  <sheetProtection/>
  <mergeCells count="4">
    <mergeCell ref="B5:D5"/>
    <mergeCell ref="E5:G5"/>
    <mergeCell ref="H5:I5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2" customWidth="1"/>
    <col min="2" max="2" width="13.57421875" style="2" customWidth="1"/>
    <col min="3" max="4" width="10.7109375" style="2" customWidth="1"/>
    <col min="5" max="5" width="13.57421875" style="2" customWidth="1"/>
    <col min="6" max="7" width="10.7109375" style="2" customWidth="1"/>
    <col min="8" max="8" width="13.57421875" style="2" customWidth="1"/>
    <col min="9" max="9" width="10.7109375" style="2" customWidth="1"/>
    <col min="10" max="16384" width="8.8515625" style="2" customWidth="1"/>
  </cols>
  <sheetData>
    <row r="2" spans="1:9" ht="14.25">
      <c r="A2" s="51"/>
      <c r="B2" s="51"/>
      <c r="C2" s="51"/>
      <c r="D2" s="51"/>
      <c r="E2" s="51"/>
      <c r="F2" s="51"/>
      <c r="G2" s="51"/>
      <c r="H2" s="51"/>
      <c r="I2" s="51"/>
    </row>
    <row r="3" spans="1:9" ht="15">
      <c r="A3" s="3" t="s">
        <v>40</v>
      </c>
      <c r="B3" s="50" t="s">
        <v>37</v>
      </c>
      <c r="C3" s="50"/>
      <c r="D3" s="50"/>
      <c r="E3" s="50"/>
      <c r="F3" s="50"/>
      <c r="G3" s="50"/>
      <c r="H3" s="50"/>
      <c r="I3" s="50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5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</row>
    <row r="6" spans="1:9" ht="14.25">
      <c r="A6" s="35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</row>
    <row r="7" spans="1:9" ht="14.25">
      <c r="A7" s="36" t="s">
        <v>7</v>
      </c>
      <c r="B7" s="9">
        <v>4234</v>
      </c>
      <c r="C7" s="19">
        <v>487</v>
      </c>
      <c r="D7" s="11">
        <f aca="true" t="shared" si="0" ref="D7:D12">B7/B$7</f>
        <v>1</v>
      </c>
      <c r="E7" s="9">
        <v>2306</v>
      </c>
      <c r="F7" s="10">
        <v>349</v>
      </c>
      <c r="G7" s="1">
        <f aca="true" t="shared" si="1" ref="G7:G12">E7/E$7</f>
        <v>1</v>
      </c>
      <c r="H7" s="17">
        <f aca="true" t="shared" si="2" ref="H7:H12">B7-E7</f>
        <v>1928</v>
      </c>
      <c r="I7" s="18">
        <f aca="true" t="shared" si="3" ref="I7:I12">((SQRT((C7/1.645)^2+(F7/1.645)^2)))*1.645</f>
        <v>599.1410518400487</v>
      </c>
    </row>
    <row r="8" spans="1:9" ht="14.25">
      <c r="A8" s="37" t="s">
        <v>8</v>
      </c>
      <c r="B8" s="9">
        <v>718</v>
      </c>
      <c r="C8" s="19">
        <v>201</v>
      </c>
      <c r="D8" s="11">
        <f t="shared" si="0"/>
        <v>0.16957959376476145</v>
      </c>
      <c r="E8" s="9">
        <v>331</v>
      </c>
      <c r="F8" s="10">
        <v>122</v>
      </c>
      <c r="G8" s="1">
        <f t="shared" si="1"/>
        <v>0.1435385949696444</v>
      </c>
      <c r="H8" s="17">
        <f t="shared" si="2"/>
        <v>387</v>
      </c>
      <c r="I8" s="18">
        <f t="shared" si="3"/>
        <v>235.12762491889376</v>
      </c>
    </row>
    <row r="9" spans="1:9" ht="14.25">
      <c r="A9" s="37" t="s">
        <v>9</v>
      </c>
      <c r="B9" s="9">
        <v>1539</v>
      </c>
      <c r="C9" s="10">
        <v>290</v>
      </c>
      <c r="D9" s="11">
        <f t="shared" si="0"/>
        <v>0.3634860651865848</v>
      </c>
      <c r="E9" s="9">
        <v>685</v>
      </c>
      <c r="F9" s="10">
        <v>172</v>
      </c>
      <c r="G9" s="1">
        <f t="shared" si="1"/>
        <v>0.29705117085862964</v>
      </c>
      <c r="H9" s="17">
        <f t="shared" si="2"/>
        <v>854</v>
      </c>
      <c r="I9" s="18">
        <f t="shared" si="3"/>
        <v>337.1705799739948</v>
      </c>
    </row>
    <row r="10" spans="1:9" ht="14.25">
      <c r="A10" s="37" t="s">
        <v>10</v>
      </c>
      <c r="B10" s="9">
        <v>1188</v>
      </c>
      <c r="C10" s="19">
        <v>268</v>
      </c>
      <c r="D10" s="11">
        <f t="shared" si="0"/>
        <v>0.2805857345299953</v>
      </c>
      <c r="E10" s="9">
        <v>618</v>
      </c>
      <c r="F10" s="10">
        <v>210</v>
      </c>
      <c r="G10" s="1">
        <f t="shared" si="1"/>
        <v>0.26799653078924546</v>
      </c>
      <c r="H10" s="17">
        <f t="shared" si="2"/>
        <v>570</v>
      </c>
      <c r="I10" s="18">
        <f t="shared" si="3"/>
        <v>340.47613719613304</v>
      </c>
    </row>
    <row r="11" spans="1:9" ht="14.25">
      <c r="A11" s="37" t="s">
        <v>11</v>
      </c>
      <c r="B11" s="9">
        <v>474</v>
      </c>
      <c r="C11" s="10">
        <v>155</v>
      </c>
      <c r="D11" s="11">
        <f t="shared" si="0"/>
        <v>0.11195087387812942</v>
      </c>
      <c r="E11" s="9">
        <v>403</v>
      </c>
      <c r="F11" s="10">
        <v>141</v>
      </c>
      <c r="G11" s="1">
        <f t="shared" si="1"/>
        <v>0.17476149176062447</v>
      </c>
      <c r="H11" s="17">
        <f t="shared" si="2"/>
        <v>71</v>
      </c>
      <c r="I11" s="18">
        <f t="shared" si="3"/>
        <v>209.53758612716717</v>
      </c>
    </row>
    <row r="12" spans="1:9" ht="14.25">
      <c r="A12" s="37" t="s">
        <v>12</v>
      </c>
      <c r="B12" s="9">
        <v>315</v>
      </c>
      <c r="C12" s="10">
        <v>128</v>
      </c>
      <c r="D12" s="11">
        <f t="shared" si="0"/>
        <v>0.07439773264052905</v>
      </c>
      <c r="E12" s="9">
        <v>269</v>
      </c>
      <c r="F12" s="10">
        <v>116</v>
      </c>
      <c r="G12" s="1">
        <f t="shared" si="1"/>
        <v>0.11665221162185603</v>
      </c>
      <c r="H12" s="17">
        <f t="shared" si="2"/>
        <v>46</v>
      </c>
      <c r="I12" s="18">
        <f t="shared" si="3"/>
        <v>172.74258305351347</v>
      </c>
    </row>
    <row r="13" spans="1:9" ht="14.25">
      <c r="A13" s="37"/>
      <c r="B13" s="9"/>
      <c r="C13" s="10"/>
      <c r="D13" s="10"/>
      <c r="E13" s="9"/>
      <c r="F13" s="10"/>
      <c r="G13" s="10"/>
      <c r="H13" s="9"/>
      <c r="I13" s="12"/>
    </row>
    <row r="14" spans="1:9" ht="14.25">
      <c r="A14" s="35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</row>
    <row r="15" spans="1:9" ht="14.25">
      <c r="A15" s="36" t="s">
        <v>31</v>
      </c>
      <c r="B15" s="9">
        <v>6572</v>
      </c>
      <c r="C15" s="10">
        <v>938</v>
      </c>
      <c r="D15" s="11">
        <f>B15/B$15</f>
        <v>1</v>
      </c>
      <c r="E15" s="9">
        <v>3434</v>
      </c>
      <c r="F15" s="10">
        <v>565</v>
      </c>
      <c r="G15" s="1">
        <f>E15/E$15</f>
        <v>1</v>
      </c>
      <c r="H15" s="17">
        <f>B15-E15</f>
        <v>3138</v>
      </c>
      <c r="I15" s="18">
        <f aca="true" t="shared" si="4" ref="I15:I24">((SQRT((C15/1.645)^2+(F15/1.645)^2)))*1.645</f>
        <v>1095.020091139884</v>
      </c>
    </row>
    <row r="16" spans="1:9" ht="14.25">
      <c r="A16" s="37" t="s">
        <v>13</v>
      </c>
      <c r="B16" s="9">
        <v>309</v>
      </c>
      <c r="C16" s="10">
        <v>185</v>
      </c>
      <c r="D16" s="11">
        <f aca="true" t="shared" si="5" ref="D16:D24">B16/B$15</f>
        <v>0.047017650639074864</v>
      </c>
      <c r="E16" s="9">
        <v>215</v>
      </c>
      <c r="F16" s="10">
        <v>157</v>
      </c>
      <c r="G16" s="1">
        <f aca="true" t="shared" si="6" ref="G16:G24">E16/E$15</f>
        <v>0.06260920209668025</v>
      </c>
      <c r="H16" s="17">
        <f aca="true" t="shared" si="7" ref="H16:H24">B16-E16</f>
        <v>94</v>
      </c>
      <c r="I16" s="18">
        <f t="shared" si="4"/>
        <v>242.63965051079347</v>
      </c>
    </row>
    <row r="17" spans="1:9" ht="14.25">
      <c r="A17" s="37" t="s">
        <v>14</v>
      </c>
      <c r="B17" s="9">
        <v>55</v>
      </c>
      <c r="C17" s="10">
        <v>56</v>
      </c>
      <c r="D17" s="11">
        <f t="shared" si="5"/>
        <v>0.008368837492391966</v>
      </c>
      <c r="E17" s="9">
        <v>123</v>
      </c>
      <c r="F17" s="10">
        <v>97</v>
      </c>
      <c r="G17" s="1">
        <f t="shared" si="6"/>
        <v>0.03581828771112405</v>
      </c>
      <c r="H17" s="17">
        <f t="shared" si="7"/>
        <v>-68</v>
      </c>
      <c r="I17" s="18">
        <f t="shared" si="4"/>
        <v>112.0044641967453</v>
      </c>
    </row>
    <row r="18" spans="1:9" ht="14.25">
      <c r="A18" s="37" t="s">
        <v>15</v>
      </c>
      <c r="B18" s="9">
        <v>392</v>
      </c>
      <c r="C18" s="10">
        <v>216</v>
      </c>
      <c r="D18" s="11">
        <f t="shared" si="5"/>
        <v>0.05964698721850274</v>
      </c>
      <c r="E18" s="9">
        <v>171</v>
      </c>
      <c r="F18" s="10">
        <v>91</v>
      </c>
      <c r="G18" s="1">
        <f t="shared" si="6"/>
        <v>0.049796156086196856</v>
      </c>
      <c r="H18" s="17">
        <f t="shared" si="7"/>
        <v>221</v>
      </c>
      <c r="I18" s="18">
        <f t="shared" si="4"/>
        <v>234.38643305447528</v>
      </c>
    </row>
    <row r="19" spans="1:9" ht="14.25">
      <c r="A19" s="37" t="s">
        <v>16</v>
      </c>
      <c r="B19" s="9">
        <v>558</v>
      </c>
      <c r="C19" s="10">
        <v>217</v>
      </c>
      <c r="D19" s="11">
        <f t="shared" si="5"/>
        <v>0.08490566037735849</v>
      </c>
      <c r="E19" s="9">
        <v>166</v>
      </c>
      <c r="F19" s="10">
        <v>91</v>
      </c>
      <c r="G19" s="1">
        <f t="shared" si="6"/>
        <v>0.048340128130460104</v>
      </c>
      <c r="H19" s="17">
        <f t="shared" si="7"/>
        <v>392</v>
      </c>
      <c r="I19" s="18">
        <f t="shared" si="4"/>
        <v>235.30830839560255</v>
      </c>
    </row>
    <row r="20" spans="1:9" ht="14.25">
      <c r="A20" s="37" t="s">
        <v>17</v>
      </c>
      <c r="B20" s="9">
        <v>401</v>
      </c>
      <c r="C20" s="10">
        <v>187</v>
      </c>
      <c r="D20" s="11">
        <f t="shared" si="5"/>
        <v>0.061016433353621426</v>
      </c>
      <c r="E20" s="9">
        <v>411</v>
      </c>
      <c r="F20" s="10">
        <v>195</v>
      </c>
      <c r="G20" s="1">
        <f t="shared" si="6"/>
        <v>0.11968549796156086</v>
      </c>
      <c r="H20" s="17">
        <f t="shared" si="7"/>
        <v>-10</v>
      </c>
      <c r="I20" s="18">
        <f t="shared" si="4"/>
        <v>270.1740179958095</v>
      </c>
    </row>
    <row r="21" spans="1:9" ht="14.25">
      <c r="A21" s="37" t="s">
        <v>18</v>
      </c>
      <c r="B21" s="9">
        <v>2046</v>
      </c>
      <c r="C21" s="10">
        <v>641</v>
      </c>
      <c r="D21" s="11">
        <f t="shared" si="5"/>
        <v>0.3113207547169811</v>
      </c>
      <c r="E21" s="9">
        <v>789</v>
      </c>
      <c r="F21" s="10">
        <v>280</v>
      </c>
      <c r="G21" s="1">
        <f t="shared" si="6"/>
        <v>0.22976121141525918</v>
      </c>
      <c r="H21" s="17">
        <f t="shared" si="7"/>
        <v>1257</v>
      </c>
      <c r="I21" s="18">
        <f t="shared" si="4"/>
        <v>699.486240036214</v>
      </c>
    </row>
    <row r="22" spans="1:9" ht="14.25">
      <c r="A22" s="37" t="s">
        <v>19</v>
      </c>
      <c r="B22" s="9">
        <v>1279</v>
      </c>
      <c r="C22" s="10">
        <v>387</v>
      </c>
      <c r="D22" s="11">
        <f t="shared" si="5"/>
        <v>0.19461351186853318</v>
      </c>
      <c r="E22" s="9">
        <v>734</v>
      </c>
      <c r="F22" s="10">
        <v>302</v>
      </c>
      <c r="G22" s="1">
        <f t="shared" si="6"/>
        <v>0.21374490390215492</v>
      </c>
      <c r="H22" s="17">
        <f t="shared" si="7"/>
        <v>545</v>
      </c>
      <c r="I22" s="18">
        <f t="shared" si="4"/>
        <v>490.8900080466092</v>
      </c>
    </row>
    <row r="23" spans="1:9" ht="14.25">
      <c r="A23" s="37" t="s">
        <v>20</v>
      </c>
      <c r="B23" s="9">
        <v>1083</v>
      </c>
      <c r="C23" s="10">
        <v>318</v>
      </c>
      <c r="D23" s="11">
        <f t="shared" si="5"/>
        <v>0.1647900182592818</v>
      </c>
      <c r="E23" s="9">
        <v>474</v>
      </c>
      <c r="F23" s="10">
        <v>194</v>
      </c>
      <c r="G23" s="1">
        <f t="shared" si="6"/>
        <v>0.13803145020384391</v>
      </c>
      <c r="H23" s="17">
        <f t="shared" si="7"/>
        <v>609</v>
      </c>
      <c r="I23" s="18">
        <f t="shared" si="4"/>
        <v>372.50503352303843</v>
      </c>
    </row>
    <row r="24" spans="1:9" ht="14.25">
      <c r="A24" s="37" t="s">
        <v>21</v>
      </c>
      <c r="B24" s="9">
        <v>449</v>
      </c>
      <c r="C24" s="10">
        <v>226</v>
      </c>
      <c r="D24" s="11">
        <f t="shared" si="5"/>
        <v>0.0683201460742544</v>
      </c>
      <c r="E24" s="9">
        <v>351</v>
      </c>
      <c r="F24" s="10">
        <v>153</v>
      </c>
      <c r="G24" s="1">
        <f t="shared" si="6"/>
        <v>0.10221316249271986</v>
      </c>
      <c r="H24" s="17">
        <f t="shared" si="7"/>
        <v>98</v>
      </c>
      <c r="I24" s="18">
        <f t="shared" si="4"/>
        <v>272.9194020219156</v>
      </c>
    </row>
    <row r="25" spans="1:9" ht="14.25">
      <c r="A25" s="38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35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9" ht="14.25">
      <c r="A27" s="36" t="s">
        <v>30</v>
      </c>
      <c r="B27" s="9">
        <v>5791</v>
      </c>
      <c r="C27" s="10">
        <v>585</v>
      </c>
      <c r="D27" s="1">
        <f>B27/B$27</f>
        <v>1</v>
      </c>
      <c r="E27" s="9">
        <v>3592</v>
      </c>
      <c r="F27" s="10">
        <v>427</v>
      </c>
      <c r="G27" s="1">
        <f>E27/E$27</f>
        <v>1</v>
      </c>
      <c r="H27" s="17">
        <f>B27-E27</f>
        <v>2199</v>
      </c>
      <c r="I27" s="18">
        <f>((SQRT((C27/1.645)^2+(F27/1.645)^2)))*1.645</f>
        <v>724.2610026779021</v>
      </c>
    </row>
    <row r="28" spans="1:9" ht="14.25">
      <c r="A28" s="37" t="s">
        <v>22</v>
      </c>
      <c r="B28" s="9">
        <v>515</v>
      </c>
      <c r="C28" s="10">
        <v>146</v>
      </c>
      <c r="D28" s="1">
        <f aca="true" t="shared" si="8" ref="D28:D36">B28/B$27</f>
        <v>0.08893109998273183</v>
      </c>
      <c r="E28" s="9">
        <v>338</v>
      </c>
      <c r="F28" s="10">
        <v>107</v>
      </c>
      <c r="G28" s="1">
        <f aca="true" t="shared" si="9" ref="G28:G36">E28/E$27</f>
        <v>0.09409799554565701</v>
      </c>
      <c r="H28" s="17">
        <f>B28-E28</f>
        <v>177</v>
      </c>
      <c r="I28" s="18">
        <f aca="true" t="shared" si="10" ref="I28:I36">((SQRT((C28/1.645)^2+(F28/1.645)^2)))*1.645</f>
        <v>181.01104938649462</v>
      </c>
    </row>
    <row r="29" spans="1:9" ht="14.25">
      <c r="A29" s="37" t="s">
        <v>23</v>
      </c>
      <c r="B29" s="9">
        <v>1329</v>
      </c>
      <c r="C29" s="10">
        <v>294</v>
      </c>
      <c r="D29" s="1">
        <f t="shared" si="8"/>
        <v>0.2294940424797099</v>
      </c>
      <c r="E29" s="9">
        <v>756</v>
      </c>
      <c r="F29" s="10">
        <v>199</v>
      </c>
      <c r="G29" s="1">
        <f t="shared" si="9"/>
        <v>0.21046770601336304</v>
      </c>
      <c r="H29" s="17">
        <f aca="true" t="shared" si="11" ref="H29:H36">B29-E29</f>
        <v>573</v>
      </c>
      <c r="I29" s="18">
        <f t="shared" si="10"/>
        <v>355.0169010061352</v>
      </c>
    </row>
    <row r="30" spans="1:9" ht="14.25">
      <c r="A30" s="37" t="s">
        <v>14</v>
      </c>
      <c r="B30" s="9">
        <v>383</v>
      </c>
      <c r="C30" s="10">
        <v>134</v>
      </c>
      <c r="D30" s="1">
        <f t="shared" si="8"/>
        <v>0.0661371093075462</v>
      </c>
      <c r="E30" s="9">
        <v>268</v>
      </c>
      <c r="F30" s="10">
        <v>110</v>
      </c>
      <c r="G30" s="1">
        <f t="shared" si="9"/>
        <v>0.07461024498886415</v>
      </c>
      <c r="H30" s="17">
        <f t="shared" si="11"/>
        <v>115</v>
      </c>
      <c r="I30" s="18">
        <f t="shared" si="10"/>
        <v>173.3666634621547</v>
      </c>
    </row>
    <row r="31" spans="1:9" ht="14.25">
      <c r="A31" s="37" t="s">
        <v>15</v>
      </c>
      <c r="B31" s="9">
        <v>782</v>
      </c>
      <c r="C31" s="10">
        <v>271</v>
      </c>
      <c r="D31" s="1">
        <f t="shared" si="8"/>
        <v>0.13503712657572095</v>
      </c>
      <c r="E31" s="9">
        <v>529</v>
      </c>
      <c r="F31" s="10">
        <v>200</v>
      </c>
      <c r="G31" s="1">
        <f t="shared" si="9"/>
        <v>0.147271714922049</v>
      </c>
      <c r="H31" s="17">
        <f t="shared" si="11"/>
        <v>253</v>
      </c>
      <c r="I31" s="18">
        <f t="shared" si="10"/>
        <v>336.81003547994237</v>
      </c>
    </row>
    <row r="32" spans="1:9" ht="14.25">
      <c r="A32" s="37" t="s">
        <v>16</v>
      </c>
      <c r="B32" s="9">
        <v>768</v>
      </c>
      <c r="C32" s="10">
        <v>202</v>
      </c>
      <c r="D32" s="1">
        <f t="shared" si="8"/>
        <v>0.13261958211017094</v>
      </c>
      <c r="E32" s="9">
        <v>329</v>
      </c>
      <c r="F32" s="10">
        <v>118</v>
      </c>
      <c r="G32" s="1">
        <f t="shared" si="9"/>
        <v>0.0915924276169265</v>
      </c>
      <c r="H32" s="17">
        <f t="shared" si="11"/>
        <v>439</v>
      </c>
      <c r="I32" s="18">
        <f t="shared" si="10"/>
        <v>233.94016328967538</v>
      </c>
    </row>
    <row r="33" spans="1:9" ht="14.25">
      <c r="A33" s="37" t="s">
        <v>17</v>
      </c>
      <c r="B33" s="9">
        <v>820</v>
      </c>
      <c r="C33" s="10">
        <v>207</v>
      </c>
      <c r="D33" s="1">
        <f t="shared" si="8"/>
        <v>0.14159903298221377</v>
      </c>
      <c r="E33" s="9">
        <v>641</v>
      </c>
      <c r="F33" s="10">
        <v>155</v>
      </c>
      <c r="G33" s="1">
        <f t="shared" si="9"/>
        <v>0.1784521158129176</v>
      </c>
      <c r="H33" s="17">
        <f t="shared" si="11"/>
        <v>179</v>
      </c>
      <c r="I33" s="18">
        <f t="shared" si="10"/>
        <v>258.6000773395089</v>
      </c>
    </row>
    <row r="34" spans="1:9" ht="14.25">
      <c r="A34" s="37" t="s">
        <v>24</v>
      </c>
      <c r="B34" s="9">
        <v>577</v>
      </c>
      <c r="C34" s="10">
        <v>172</v>
      </c>
      <c r="D34" s="1">
        <f t="shared" si="8"/>
        <v>0.0996373683301675</v>
      </c>
      <c r="E34" s="9">
        <v>291</v>
      </c>
      <c r="F34" s="10">
        <v>125</v>
      </c>
      <c r="G34" s="1">
        <f t="shared" si="9"/>
        <v>0.08101336302895323</v>
      </c>
      <c r="H34" s="17">
        <f t="shared" si="11"/>
        <v>286</v>
      </c>
      <c r="I34" s="18">
        <f t="shared" si="10"/>
        <v>212.62408142070828</v>
      </c>
    </row>
    <row r="35" spans="1:9" ht="14.25">
      <c r="A35" s="37" t="s">
        <v>25</v>
      </c>
      <c r="B35" s="9">
        <v>170</v>
      </c>
      <c r="C35" s="10">
        <v>91</v>
      </c>
      <c r="D35" s="1">
        <f t="shared" si="8"/>
        <v>0.029355897081678465</v>
      </c>
      <c r="E35" s="9">
        <v>141</v>
      </c>
      <c r="F35" s="10">
        <v>94</v>
      </c>
      <c r="G35" s="1">
        <f t="shared" si="9"/>
        <v>0.039253897550111355</v>
      </c>
      <c r="H35" s="17">
        <f t="shared" si="11"/>
        <v>29</v>
      </c>
      <c r="I35" s="18">
        <f t="shared" si="10"/>
        <v>130.83195328359201</v>
      </c>
    </row>
    <row r="36" spans="1:9" ht="14.25">
      <c r="A36" s="37" t="s">
        <v>26</v>
      </c>
      <c r="B36" s="9">
        <v>447</v>
      </c>
      <c r="C36" s="10">
        <v>144</v>
      </c>
      <c r="D36" s="1">
        <f t="shared" si="8"/>
        <v>0.07718874115006044</v>
      </c>
      <c r="E36" s="9">
        <v>299</v>
      </c>
      <c r="F36" s="10">
        <v>129</v>
      </c>
      <c r="G36" s="1">
        <f t="shared" si="9"/>
        <v>0.08324053452115814</v>
      </c>
      <c r="H36" s="17">
        <f t="shared" si="11"/>
        <v>148</v>
      </c>
      <c r="I36" s="18">
        <f t="shared" si="10"/>
        <v>193.33132182861627</v>
      </c>
    </row>
    <row r="37" spans="1:9" ht="14.25">
      <c r="A37" s="40"/>
      <c r="B37" s="13"/>
      <c r="C37" s="14"/>
      <c r="D37" s="14"/>
      <c r="E37" s="13"/>
      <c r="F37" s="14"/>
      <c r="G37" s="14"/>
      <c r="H37" s="13"/>
      <c r="I37" s="15"/>
    </row>
    <row r="38" ht="14.25">
      <c r="A38" s="39" t="s">
        <v>34</v>
      </c>
    </row>
    <row r="39" ht="14.25">
      <c r="A39" s="39" t="s">
        <v>29</v>
      </c>
    </row>
  </sheetData>
  <sheetProtection/>
  <mergeCells count="5">
    <mergeCell ref="B5:D5"/>
    <mergeCell ref="E5:G5"/>
    <mergeCell ref="H5:I5"/>
    <mergeCell ref="A2:I2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16" customWidth="1"/>
    <col min="2" max="2" width="13.57421875" style="16" customWidth="1"/>
    <col min="3" max="4" width="10.7109375" style="16" customWidth="1"/>
    <col min="5" max="5" width="13.57421875" style="16" customWidth="1"/>
    <col min="6" max="7" width="10.7109375" style="16" customWidth="1"/>
    <col min="8" max="8" width="13.57421875" style="16" customWidth="1"/>
    <col min="9" max="9" width="10.7109375" style="16" customWidth="1"/>
    <col min="10" max="16384" width="8.8515625" style="16" customWidth="1"/>
  </cols>
  <sheetData>
    <row r="2" spans="1:9" ht="14.25">
      <c r="A2" s="51"/>
      <c r="B2" s="51"/>
      <c r="C2" s="51"/>
      <c r="D2" s="51"/>
      <c r="E2" s="51"/>
      <c r="F2" s="51"/>
      <c r="G2" s="51"/>
      <c r="H2" s="51"/>
      <c r="I2" s="51"/>
    </row>
    <row r="3" spans="1:9" ht="15">
      <c r="A3" s="3" t="str">
        <f>Intra!A3</f>
        <v>Upper Eastern Shore Region</v>
      </c>
      <c r="B3" s="50" t="s">
        <v>38</v>
      </c>
      <c r="C3" s="50"/>
      <c r="D3" s="50"/>
      <c r="E3" s="50"/>
      <c r="F3" s="50"/>
      <c r="G3" s="50"/>
      <c r="H3" s="50"/>
      <c r="I3" s="50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5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</row>
    <row r="6" spans="1:9" ht="14.25">
      <c r="A6" s="29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</row>
    <row r="7" spans="1:9" ht="14.25">
      <c r="A7" s="30" t="s">
        <v>7</v>
      </c>
      <c r="B7" s="9">
        <v>2718</v>
      </c>
      <c r="C7" s="19">
        <v>415</v>
      </c>
      <c r="D7" s="11">
        <f aca="true" t="shared" si="0" ref="D7:D12">B7/B$7</f>
        <v>1</v>
      </c>
      <c r="E7" s="9">
        <v>1094</v>
      </c>
      <c r="F7" s="19">
        <v>304</v>
      </c>
      <c r="G7" s="1">
        <f aca="true" t="shared" si="1" ref="G7:G12">E7/E$7</f>
        <v>1</v>
      </c>
      <c r="H7" s="17">
        <f aca="true" t="shared" si="2" ref="H7:H12">B7-E7</f>
        <v>1624</v>
      </c>
      <c r="I7" s="18">
        <f aca="true" t="shared" si="3" ref="I7:I12">((SQRT((C7/1.645)^2+(F7/1.645)^2)))*1.645</f>
        <v>514.4326972500874</v>
      </c>
    </row>
    <row r="8" spans="1:9" ht="14.25">
      <c r="A8" s="31" t="s">
        <v>8</v>
      </c>
      <c r="B8" s="19">
        <v>274</v>
      </c>
      <c r="C8" s="19">
        <v>114</v>
      </c>
      <c r="D8" s="11">
        <f t="shared" si="0"/>
        <v>0.1008094186902134</v>
      </c>
      <c r="E8" s="20">
        <v>97</v>
      </c>
      <c r="F8" s="19">
        <v>74</v>
      </c>
      <c r="G8" s="1">
        <f t="shared" si="1"/>
        <v>0.0886654478976234</v>
      </c>
      <c r="H8" s="17">
        <f t="shared" si="2"/>
        <v>177</v>
      </c>
      <c r="I8" s="18">
        <f t="shared" si="3"/>
        <v>135.91173606425608</v>
      </c>
    </row>
    <row r="9" spans="1:9" ht="14.25">
      <c r="A9" s="31" t="s">
        <v>9</v>
      </c>
      <c r="B9" s="9">
        <v>953</v>
      </c>
      <c r="C9" s="10">
        <v>270</v>
      </c>
      <c r="D9" s="11">
        <f t="shared" si="0"/>
        <v>0.35062545989698307</v>
      </c>
      <c r="E9" s="9">
        <v>397</v>
      </c>
      <c r="F9" s="10">
        <v>240</v>
      </c>
      <c r="G9" s="1">
        <f t="shared" si="1"/>
        <v>0.36288848263254114</v>
      </c>
      <c r="H9" s="17">
        <f t="shared" si="2"/>
        <v>556</v>
      </c>
      <c r="I9" s="18">
        <f t="shared" si="3"/>
        <v>361.2478373637689</v>
      </c>
    </row>
    <row r="10" spans="1:9" ht="14.25">
      <c r="A10" s="31" t="s">
        <v>10</v>
      </c>
      <c r="B10" s="19">
        <v>548</v>
      </c>
      <c r="C10" s="19">
        <v>169</v>
      </c>
      <c r="D10" s="11">
        <f t="shared" si="0"/>
        <v>0.2016188373804268</v>
      </c>
      <c r="E10" s="20">
        <v>303</v>
      </c>
      <c r="F10" s="19">
        <v>122</v>
      </c>
      <c r="G10" s="1">
        <f t="shared" si="1"/>
        <v>0.27696526508226693</v>
      </c>
      <c r="H10" s="17">
        <f t="shared" si="2"/>
        <v>245</v>
      </c>
      <c r="I10" s="18">
        <f t="shared" si="3"/>
        <v>208.43464203437966</v>
      </c>
    </row>
    <row r="11" spans="1:9" ht="14.25">
      <c r="A11" s="31" t="s">
        <v>11</v>
      </c>
      <c r="B11" s="9">
        <v>633</v>
      </c>
      <c r="C11" s="10">
        <v>204</v>
      </c>
      <c r="D11" s="11">
        <f t="shared" si="0"/>
        <v>0.23289183222958057</v>
      </c>
      <c r="E11" s="9">
        <v>187</v>
      </c>
      <c r="F11" s="10">
        <v>106</v>
      </c>
      <c r="G11" s="1">
        <f t="shared" si="1"/>
        <v>0.17093235831809872</v>
      </c>
      <c r="H11" s="17">
        <f t="shared" si="2"/>
        <v>446</v>
      </c>
      <c r="I11" s="18">
        <f t="shared" si="3"/>
        <v>229.89562849258357</v>
      </c>
    </row>
    <row r="12" spans="1:9" ht="14.25">
      <c r="A12" s="31" t="s">
        <v>12</v>
      </c>
      <c r="B12" s="9">
        <v>310</v>
      </c>
      <c r="C12" s="10">
        <v>129</v>
      </c>
      <c r="D12" s="11">
        <f t="shared" si="0"/>
        <v>0.11405445180279618</v>
      </c>
      <c r="E12" s="9">
        <v>110</v>
      </c>
      <c r="F12" s="10">
        <v>58</v>
      </c>
      <c r="G12" s="1">
        <f t="shared" si="1"/>
        <v>0.10054844606946983</v>
      </c>
      <c r="H12" s="17">
        <f t="shared" si="2"/>
        <v>200</v>
      </c>
      <c r="I12" s="18">
        <f t="shared" si="3"/>
        <v>141.4390328021229</v>
      </c>
    </row>
    <row r="13" spans="1:9" ht="14.25">
      <c r="A13" s="31"/>
      <c r="B13" s="9"/>
      <c r="C13" s="10"/>
      <c r="D13" s="10"/>
      <c r="E13" s="9"/>
      <c r="F13" s="10"/>
      <c r="G13" s="10"/>
      <c r="H13" s="9"/>
      <c r="I13" s="12"/>
    </row>
    <row r="14" spans="1:9" ht="14.25">
      <c r="A14" s="29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</row>
    <row r="15" spans="1:9" ht="14.25">
      <c r="A15" s="30" t="s">
        <v>31</v>
      </c>
      <c r="B15" s="9">
        <v>4176</v>
      </c>
      <c r="C15" s="10">
        <v>721</v>
      </c>
      <c r="D15" s="11">
        <f>B15/B$15</f>
        <v>1</v>
      </c>
      <c r="E15" s="9">
        <v>1929</v>
      </c>
      <c r="F15" s="10">
        <v>683</v>
      </c>
      <c r="G15" s="1">
        <f>E15/E$15</f>
        <v>1</v>
      </c>
      <c r="H15" s="17">
        <f>B15-E15</f>
        <v>2247</v>
      </c>
      <c r="I15" s="18">
        <f aca="true" t="shared" si="4" ref="I15:I22">((SQRT((C15/1.645)^2+(F15/1.645)^2)))*1.645</f>
        <v>993.1414803541336</v>
      </c>
    </row>
    <row r="16" spans="1:9" ht="14.25">
      <c r="A16" s="31" t="s">
        <v>13</v>
      </c>
      <c r="B16" s="9">
        <v>324</v>
      </c>
      <c r="C16" s="10">
        <v>212</v>
      </c>
      <c r="D16" s="11">
        <f aca="true" t="shared" si="5" ref="D16:D22">B16/B$15</f>
        <v>0.07758620689655173</v>
      </c>
      <c r="E16" s="9">
        <v>30</v>
      </c>
      <c r="F16" s="10">
        <v>34</v>
      </c>
      <c r="G16" s="1">
        <f aca="true" t="shared" si="6" ref="G16:G24">E16/E$15</f>
        <v>0.015552099533437015</v>
      </c>
      <c r="H16" s="17">
        <f aca="true" t="shared" si="7" ref="H16:H22">B16-E16</f>
        <v>294</v>
      </c>
      <c r="I16" s="18">
        <f t="shared" si="4"/>
        <v>214.7091055358389</v>
      </c>
    </row>
    <row r="17" spans="1:9" ht="14.25">
      <c r="A17" s="31" t="s">
        <v>14</v>
      </c>
      <c r="B17" s="9">
        <v>84</v>
      </c>
      <c r="C17" s="10">
        <v>77</v>
      </c>
      <c r="D17" s="11">
        <f t="shared" si="5"/>
        <v>0.020114942528735632</v>
      </c>
      <c r="E17" s="9">
        <v>5</v>
      </c>
      <c r="F17" s="10">
        <v>7</v>
      </c>
      <c r="G17" s="1">
        <f t="shared" si="6"/>
        <v>0.002592016588906169</v>
      </c>
      <c r="H17" s="17">
        <f t="shared" si="7"/>
        <v>79</v>
      </c>
      <c r="I17" s="18">
        <f t="shared" si="4"/>
        <v>77.31752712031084</v>
      </c>
    </row>
    <row r="18" spans="1:9" ht="14.25">
      <c r="A18" s="31" t="s">
        <v>15</v>
      </c>
      <c r="B18" s="9">
        <v>180</v>
      </c>
      <c r="C18" s="10">
        <v>139</v>
      </c>
      <c r="D18" s="11">
        <f t="shared" si="5"/>
        <v>0.04310344827586207</v>
      </c>
      <c r="E18" s="9">
        <v>31</v>
      </c>
      <c r="F18" s="10">
        <v>26</v>
      </c>
      <c r="G18" s="1">
        <f t="shared" si="6"/>
        <v>0.01607050285121825</v>
      </c>
      <c r="H18" s="17">
        <f t="shared" si="7"/>
        <v>149</v>
      </c>
      <c r="I18" s="18">
        <f t="shared" si="4"/>
        <v>141.41074923781431</v>
      </c>
    </row>
    <row r="19" spans="1:9" ht="14.25">
      <c r="A19" s="31" t="s">
        <v>16</v>
      </c>
      <c r="B19" s="9">
        <v>190</v>
      </c>
      <c r="C19" s="10">
        <v>113</v>
      </c>
      <c r="D19" s="11">
        <f t="shared" si="5"/>
        <v>0.04549808429118774</v>
      </c>
      <c r="E19" s="9">
        <v>132</v>
      </c>
      <c r="F19" s="10">
        <v>91</v>
      </c>
      <c r="G19" s="1">
        <f t="shared" si="6"/>
        <v>0.06842923794712286</v>
      </c>
      <c r="H19" s="17">
        <f t="shared" si="7"/>
        <v>58</v>
      </c>
      <c r="I19" s="18">
        <f t="shared" si="4"/>
        <v>145.08618128546908</v>
      </c>
    </row>
    <row r="20" spans="1:9" ht="14.25">
      <c r="A20" s="31" t="s">
        <v>17</v>
      </c>
      <c r="B20" s="9">
        <v>590</v>
      </c>
      <c r="C20" s="10">
        <v>265</v>
      </c>
      <c r="D20" s="11">
        <f t="shared" si="5"/>
        <v>0.14128352490421456</v>
      </c>
      <c r="E20" s="9">
        <v>98</v>
      </c>
      <c r="F20" s="10">
        <v>70</v>
      </c>
      <c r="G20" s="1">
        <f t="shared" si="6"/>
        <v>0.05080352514256091</v>
      </c>
      <c r="H20" s="17">
        <f t="shared" si="7"/>
        <v>492</v>
      </c>
      <c r="I20" s="18">
        <f t="shared" si="4"/>
        <v>274.0894014733149</v>
      </c>
    </row>
    <row r="21" spans="1:9" ht="14.25">
      <c r="A21" s="31" t="s">
        <v>18</v>
      </c>
      <c r="B21" s="9">
        <v>803</v>
      </c>
      <c r="C21" s="10">
        <v>315</v>
      </c>
      <c r="D21" s="11">
        <f t="shared" si="5"/>
        <v>0.19228927203065135</v>
      </c>
      <c r="E21" s="9">
        <v>513</v>
      </c>
      <c r="F21" s="10">
        <v>249</v>
      </c>
      <c r="G21" s="1">
        <f t="shared" si="6"/>
        <v>0.26594090202177295</v>
      </c>
      <c r="H21" s="17">
        <f t="shared" si="7"/>
        <v>290</v>
      </c>
      <c r="I21" s="18">
        <f t="shared" si="4"/>
        <v>401.529575498493</v>
      </c>
    </row>
    <row r="22" spans="1:9" ht="14.25">
      <c r="A22" s="31" t="s">
        <v>19</v>
      </c>
      <c r="B22" s="9">
        <v>741</v>
      </c>
      <c r="C22" s="10">
        <v>358</v>
      </c>
      <c r="D22" s="11">
        <f t="shared" si="5"/>
        <v>0.17744252873563218</v>
      </c>
      <c r="E22" s="9">
        <v>472</v>
      </c>
      <c r="F22" s="10">
        <v>259</v>
      </c>
      <c r="G22" s="1">
        <f t="shared" si="6"/>
        <v>0.24468636599274235</v>
      </c>
      <c r="H22" s="17">
        <f t="shared" si="7"/>
        <v>269</v>
      </c>
      <c r="I22" s="18">
        <f t="shared" si="4"/>
        <v>441.86536410992886</v>
      </c>
    </row>
    <row r="23" spans="1:9" ht="14.25">
      <c r="A23" s="31" t="s">
        <v>20</v>
      </c>
      <c r="B23" s="9">
        <v>636</v>
      </c>
      <c r="C23" s="10">
        <v>296</v>
      </c>
      <c r="D23" s="11">
        <f>B23/B$15</f>
        <v>0.15229885057471265</v>
      </c>
      <c r="E23" s="9">
        <v>602</v>
      </c>
      <c r="F23" s="10">
        <v>566</v>
      </c>
      <c r="G23" s="1">
        <f t="shared" si="6"/>
        <v>0.31207879730430277</v>
      </c>
      <c r="H23" s="17">
        <f>B23-E23</f>
        <v>34</v>
      </c>
      <c r="I23" s="18">
        <f>((SQRT((C23/1.645)^2+(F23/1.645)^2)))*1.645</f>
        <v>638.7268586806101</v>
      </c>
    </row>
    <row r="24" spans="1:9" ht="14.25">
      <c r="A24" s="31" t="s">
        <v>21</v>
      </c>
      <c r="B24" s="9">
        <v>628</v>
      </c>
      <c r="C24" s="10">
        <v>229</v>
      </c>
      <c r="D24" s="11">
        <f>B24/B$15</f>
        <v>0.1503831417624521</v>
      </c>
      <c r="E24" s="9">
        <v>46</v>
      </c>
      <c r="F24" s="10">
        <v>43</v>
      </c>
      <c r="G24" s="1">
        <f t="shared" si="6"/>
        <v>0.023846552617936754</v>
      </c>
      <c r="H24" s="17">
        <f>B24-E24</f>
        <v>582</v>
      </c>
      <c r="I24" s="18">
        <f>((SQRT((C24/1.645)^2+(F24/1.645)^2)))*1.645</f>
        <v>233.00214591286496</v>
      </c>
    </row>
    <row r="25" spans="1:9" ht="14.25">
      <c r="A25" s="32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29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9" ht="14.25">
      <c r="A27" s="30" t="s">
        <v>30</v>
      </c>
      <c r="B27" s="9">
        <v>4015</v>
      </c>
      <c r="C27" s="10">
        <v>508</v>
      </c>
      <c r="D27" s="11">
        <f>B27/B$27</f>
        <v>1</v>
      </c>
      <c r="E27" s="9">
        <v>1942</v>
      </c>
      <c r="F27" s="10">
        <v>330</v>
      </c>
      <c r="G27" s="11">
        <f>E27/E$27</f>
        <v>1</v>
      </c>
      <c r="H27" s="17">
        <f>B27-E27</f>
        <v>2073</v>
      </c>
      <c r="I27" s="18">
        <f>((SQRT((C27/1.645)^2+(F27/1.645)^2)))*1.645</f>
        <v>605.7755359867217</v>
      </c>
    </row>
    <row r="28" spans="1:9" ht="14.25">
      <c r="A28" s="31" t="s">
        <v>22</v>
      </c>
      <c r="B28" s="9">
        <v>707</v>
      </c>
      <c r="C28" s="10">
        <v>220</v>
      </c>
      <c r="D28" s="11">
        <f aca="true" t="shared" si="8" ref="D28:D36">B28/B$27</f>
        <v>0.17608966376089663</v>
      </c>
      <c r="E28" s="9">
        <v>97</v>
      </c>
      <c r="F28" s="10">
        <v>63</v>
      </c>
      <c r="G28" s="11">
        <f aca="true" t="shared" si="9" ref="G28:G36">E28/E$27</f>
        <v>0.049948506694129764</v>
      </c>
      <c r="H28" s="17">
        <f>B28-E28</f>
        <v>610</v>
      </c>
      <c r="I28" s="18">
        <f aca="true" t="shared" si="10" ref="I28:I36">((SQRT((C28/1.645)^2+(F28/1.645)^2)))*1.645</f>
        <v>228.84274076317124</v>
      </c>
    </row>
    <row r="29" spans="1:9" ht="14.25">
      <c r="A29" s="31" t="s">
        <v>23</v>
      </c>
      <c r="B29" s="9">
        <v>639</v>
      </c>
      <c r="C29" s="10">
        <v>194</v>
      </c>
      <c r="D29" s="11">
        <f t="shared" si="8"/>
        <v>0.15915317559153175</v>
      </c>
      <c r="E29" s="9">
        <v>566</v>
      </c>
      <c r="F29" s="10">
        <v>153</v>
      </c>
      <c r="G29" s="11">
        <f t="shared" si="9"/>
        <v>0.29145211122554066</v>
      </c>
      <c r="H29" s="17">
        <f aca="true" t="shared" si="11" ref="H29:H36">B29-E29</f>
        <v>73</v>
      </c>
      <c r="I29" s="18">
        <f t="shared" si="10"/>
        <v>247.07286374670934</v>
      </c>
    </row>
    <row r="30" spans="1:9" ht="14.25">
      <c r="A30" s="31" t="s">
        <v>14</v>
      </c>
      <c r="B30" s="9">
        <v>385</v>
      </c>
      <c r="C30" s="10">
        <v>155</v>
      </c>
      <c r="D30" s="11">
        <f t="shared" si="8"/>
        <v>0.0958904109589041</v>
      </c>
      <c r="E30" s="9">
        <v>97</v>
      </c>
      <c r="F30" s="10">
        <v>54</v>
      </c>
      <c r="G30" s="11">
        <f t="shared" si="9"/>
        <v>0.049948506694129764</v>
      </c>
      <c r="H30" s="17">
        <f t="shared" si="11"/>
        <v>288</v>
      </c>
      <c r="I30" s="18">
        <f t="shared" si="10"/>
        <v>164.13713778423212</v>
      </c>
    </row>
    <row r="31" spans="1:9" ht="14.25">
      <c r="A31" s="31" t="s">
        <v>15</v>
      </c>
      <c r="B31" s="9">
        <v>382</v>
      </c>
      <c r="C31" s="10">
        <v>131</v>
      </c>
      <c r="D31" s="11">
        <f t="shared" si="8"/>
        <v>0.09514321295143213</v>
      </c>
      <c r="E31" s="9">
        <v>298</v>
      </c>
      <c r="F31" s="10">
        <v>160</v>
      </c>
      <c r="G31" s="11">
        <f t="shared" si="9"/>
        <v>0.15345005149330587</v>
      </c>
      <c r="H31" s="17">
        <f t="shared" si="11"/>
        <v>84</v>
      </c>
      <c r="I31" s="18">
        <f t="shared" si="10"/>
        <v>206.7873303662485</v>
      </c>
    </row>
    <row r="32" spans="1:9" ht="14.25">
      <c r="A32" s="31" t="s">
        <v>16</v>
      </c>
      <c r="B32" s="9">
        <v>601</v>
      </c>
      <c r="C32" s="10">
        <v>187</v>
      </c>
      <c r="D32" s="11">
        <f t="shared" si="8"/>
        <v>0.14968866749688667</v>
      </c>
      <c r="E32" s="9">
        <v>261</v>
      </c>
      <c r="F32" s="10">
        <v>117</v>
      </c>
      <c r="G32" s="11">
        <f t="shared" si="9"/>
        <v>0.13439752832131824</v>
      </c>
      <c r="H32" s="17">
        <f t="shared" si="11"/>
        <v>340</v>
      </c>
      <c r="I32" s="18">
        <f t="shared" si="10"/>
        <v>220.58558429779586</v>
      </c>
    </row>
    <row r="33" spans="1:9" ht="14.25">
      <c r="A33" s="31" t="s">
        <v>17</v>
      </c>
      <c r="B33" s="9">
        <v>520</v>
      </c>
      <c r="C33" s="10">
        <v>228</v>
      </c>
      <c r="D33" s="11">
        <f t="shared" si="8"/>
        <v>0.1295143212951432</v>
      </c>
      <c r="E33" s="9">
        <v>318</v>
      </c>
      <c r="F33" s="10">
        <v>130</v>
      </c>
      <c r="G33" s="11">
        <f t="shared" si="9"/>
        <v>0.16374871266735325</v>
      </c>
      <c r="H33" s="17">
        <f t="shared" si="11"/>
        <v>202</v>
      </c>
      <c r="I33" s="18">
        <f t="shared" si="10"/>
        <v>262.4576156258378</v>
      </c>
    </row>
    <row r="34" spans="1:9" ht="14.25">
      <c r="A34" s="31" t="s">
        <v>24</v>
      </c>
      <c r="B34" s="9">
        <v>212</v>
      </c>
      <c r="C34" s="10">
        <v>97</v>
      </c>
      <c r="D34" s="11">
        <f t="shared" si="8"/>
        <v>0.052801992528019925</v>
      </c>
      <c r="E34" s="9">
        <v>95</v>
      </c>
      <c r="F34" s="10">
        <v>63</v>
      </c>
      <c r="G34" s="11">
        <f t="shared" si="9"/>
        <v>0.04891864057672503</v>
      </c>
      <c r="H34" s="17">
        <f t="shared" si="11"/>
        <v>117</v>
      </c>
      <c r="I34" s="18">
        <f t="shared" si="10"/>
        <v>115.66330446602328</v>
      </c>
    </row>
    <row r="35" spans="1:9" ht="14.25">
      <c r="A35" s="31" t="s">
        <v>25</v>
      </c>
      <c r="B35" s="9">
        <v>159</v>
      </c>
      <c r="C35" s="10">
        <v>99</v>
      </c>
      <c r="D35" s="11">
        <f t="shared" si="8"/>
        <v>0.039601494396014944</v>
      </c>
      <c r="E35" s="9">
        <v>66</v>
      </c>
      <c r="F35" s="10">
        <v>65</v>
      </c>
      <c r="G35" s="11">
        <f t="shared" si="9"/>
        <v>0.03398558187435633</v>
      </c>
      <c r="H35" s="17">
        <f t="shared" si="11"/>
        <v>93</v>
      </c>
      <c r="I35" s="18">
        <f t="shared" si="10"/>
        <v>118.43141475132347</v>
      </c>
    </row>
    <row r="36" spans="1:9" ht="14.25">
      <c r="A36" s="31" t="s">
        <v>26</v>
      </c>
      <c r="B36" s="9">
        <v>410</v>
      </c>
      <c r="C36" s="10">
        <v>158</v>
      </c>
      <c r="D36" s="11">
        <f t="shared" si="8"/>
        <v>0.10211706102117062</v>
      </c>
      <c r="E36" s="9">
        <v>144</v>
      </c>
      <c r="F36" s="10">
        <v>119</v>
      </c>
      <c r="G36" s="11">
        <f t="shared" si="9"/>
        <v>0.07415036045314109</v>
      </c>
      <c r="H36" s="17">
        <f t="shared" si="11"/>
        <v>266</v>
      </c>
      <c r="I36" s="18">
        <f t="shared" si="10"/>
        <v>197.80040444852483</v>
      </c>
    </row>
    <row r="37" spans="1:9" ht="14.25">
      <c r="A37" s="34"/>
      <c r="B37" s="13"/>
      <c r="C37" s="14"/>
      <c r="D37" s="14"/>
      <c r="E37" s="13"/>
      <c r="F37" s="14"/>
      <c r="G37" s="14"/>
      <c r="H37" s="13"/>
      <c r="I37" s="15"/>
    </row>
    <row r="38" ht="14.25">
      <c r="A38" s="33" t="s">
        <v>33</v>
      </c>
    </row>
    <row r="39" ht="14.25">
      <c r="A39" s="33" t="s">
        <v>29</v>
      </c>
    </row>
  </sheetData>
  <sheetProtection/>
  <mergeCells count="5">
    <mergeCell ref="A2:I2"/>
    <mergeCell ref="B5:D5"/>
    <mergeCell ref="E5:G5"/>
    <mergeCell ref="H5:I5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16" customWidth="1"/>
    <col min="2" max="2" width="13.57421875" style="16" customWidth="1"/>
    <col min="3" max="4" width="10.7109375" style="16" customWidth="1"/>
    <col min="5" max="5" width="13.57421875" style="16" customWidth="1"/>
    <col min="6" max="7" width="10.7109375" style="16" customWidth="1"/>
    <col min="8" max="8" width="13.57421875" style="16" customWidth="1"/>
    <col min="9" max="9" width="10.7109375" style="16" customWidth="1"/>
    <col min="10" max="16384" width="8.8515625" style="16" customWidth="1"/>
  </cols>
  <sheetData>
    <row r="2" spans="1:9" ht="14.25">
      <c r="A2" s="51"/>
      <c r="B2" s="51"/>
      <c r="C2" s="51"/>
      <c r="D2" s="51"/>
      <c r="E2" s="51"/>
      <c r="F2" s="51"/>
      <c r="G2" s="51"/>
      <c r="H2" s="51"/>
      <c r="I2" s="51"/>
    </row>
    <row r="3" spans="1:9" ht="15">
      <c r="A3" s="3" t="str">
        <f>Intra!A3</f>
        <v>Upper Eastern Shore Region</v>
      </c>
      <c r="B3" s="50" t="s">
        <v>39</v>
      </c>
      <c r="C3" s="50"/>
      <c r="D3" s="50"/>
      <c r="E3" s="50"/>
      <c r="F3" s="50"/>
      <c r="G3" s="50"/>
      <c r="H3" s="50"/>
      <c r="I3" s="50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22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</row>
    <row r="6" spans="1:9" ht="14.25">
      <c r="A6" s="23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</row>
    <row r="7" spans="1:9" ht="14.25">
      <c r="A7" s="24" t="s">
        <v>7</v>
      </c>
      <c r="B7" s="9">
        <v>63</v>
      </c>
      <c r="C7" s="10">
        <v>58</v>
      </c>
      <c r="D7" s="11">
        <f aca="true" t="shared" si="0" ref="D7:D12">B7/B$7</f>
        <v>1</v>
      </c>
      <c r="E7" s="9">
        <v>0</v>
      </c>
      <c r="F7" s="10">
        <v>0</v>
      </c>
      <c r="G7" s="1">
        <v>0</v>
      </c>
      <c r="H7" s="17">
        <f aca="true" t="shared" si="1" ref="H7:H12">B7-E7</f>
        <v>63</v>
      </c>
      <c r="I7" s="18">
        <f aca="true" t="shared" si="2" ref="I7:I12">((SQRT((C7/1.645)^2+(F7/1.645)^2)))*1.645</f>
        <v>57.99999999999999</v>
      </c>
    </row>
    <row r="8" spans="1:9" ht="14.25">
      <c r="A8" s="25" t="s">
        <v>8</v>
      </c>
      <c r="B8" s="9">
        <v>0</v>
      </c>
      <c r="C8" s="10">
        <v>0</v>
      </c>
      <c r="D8" s="11">
        <f t="shared" si="0"/>
        <v>0</v>
      </c>
      <c r="E8" s="9">
        <v>0</v>
      </c>
      <c r="F8" s="10">
        <v>0</v>
      </c>
      <c r="G8" s="1">
        <v>0</v>
      </c>
      <c r="H8" s="17">
        <f t="shared" si="1"/>
        <v>0</v>
      </c>
      <c r="I8" s="18">
        <f t="shared" si="2"/>
        <v>0</v>
      </c>
    </row>
    <row r="9" spans="1:9" ht="14.25">
      <c r="A9" s="25" t="s">
        <v>9</v>
      </c>
      <c r="B9" s="9">
        <v>33</v>
      </c>
      <c r="C9" s="10">
        <v>36</v>
      </c>
      <c r="D9" s="11">
        <f>B9/B$7</f>
        <v>0.5238095238095238</v>
      </c>
      <c r="E9" s="9">
        <v>0</v>
      </c>
      <c r="F9" s="10">
        <v>0</v>
      </c>
      <c r="G9" s="1">
        <v>0</v>
      </c>
      <c r="H9" s="17">
        <f t="shared" si="1"/>
        <v>33</v>
      </c>
      <c r="I9" s="18">
        <f>((SQRT((C9/1.645)^2+(F9/1.645)^2)))*1.645</f>
        <v>36</v>
      </c>
    </row>
    <row r="10" spans="1:9" ht="14.25">
      <c r="A10" s="25" t="s">
        <v>10</v>
      </c>
      <c r="B10" s="19">
        <v>30</v>
      </c>
      <c r="C10" s="19">
        <v>45</v>
      </c>
      <c r="D10" s="11">
        <f>B10/B$7</f>
        <v>0.47619047619047616</v>
      </c>
      <c r="E10" s="9">
        <v>0</v>
      </c>
      <c r="F10" s="10">
        <v>0</v>
      </c>
      <c r="G10" s="1">
        <v>0</v>
      </c>
      <c r="H10" s="17">
        <f t="shared" si="1"/>
        <v>30</v>
      </c>
      <c r="I10" s="18">
        <f>((SQRT((C10/1.645)^2+(F10/1.645)^2)))*1.645</f>
        <v>45</v>
      </c>
    </row>
    <row r="11" spans="1:9" ht="14.25">
      <c r="A11" s="25" t="s">
        <v>11</v>
      </c>
      <c r="B11" s="9">
        <v>0</v>
      </c>
      <c r="C11" s="10">
        <v>0</v>
      </c>
      <c r="D11" s="11">
        <f t="shared" si="0"/>
        <v>0</v>
      </c>
      <c r="E11" s="9">
        <v>0</v>
      </c>
      <c r="F11" s="10">
        <v>0</v>
      </c>
      <c r="G11" s="1">
        <v>0</v>
      </c>
      <c r="H11" s="17">
        <f t="shared" si="1"/>
        <v>0</v>
      </c>
      <c r="I11" s="18">
        <f t="shared" si="2"/>
        <v>0</v>
      </c>
    </row>
    <row r="12" spans="1:9" ht="14.25">
      <c r="A12" s="25" t="s">
        <v>12</v>
      </c>
      <c r="B12" s="9">
        <v>0</v>
      </c>
      <c r="C12" s="10">
        <v>0</v>
      </c>
      <c r="D12" s="11">
        <f t="shared" si="0"/>
        <v>0</v>
      </c>
      <c r="E12" s="9">
        <v>0</v>
      </c>
      <c r="F12" s="10">
        <v>0</v>
      </c>
      <c r="G12" s="1">
        <v>0</v>
      </c>
      <c r="H12" s="17">
        <f t="shared" si="1"/>
        <v>0</v>
      </c>
      <c r="I12" s="18">
        <f t="shared" si="2"/>
        <v>0</v>
      </c>
    </row>
    <row r="13" spans="1:9" ht="14.25">
      <c r="A13" s="25"/>
      <c r="B13" s="9"/>
      <c r="C13" s="10"/>
      <c r="D13" s="10"/>
      <c r="E13" s="9"/>
      <c r="F13" s="10"/>
      <c r="G13" s="10"/>
      <c r="H13" s="9"/>
      <c r="I13" s="12"/>
    </row>
    <row r="14" spans="1:9" ht="14.25">
      <c r="A14" s="23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</row>
    <row r="15" spans="1:9" ht="14.25">
      <c r="A15" s="24" t="s">
        <v>31</v>
      </c>
      <c r="B15" s="9">
        <v>233</v>
      </c>
      <c r="C15" s="10">
        <v>101</v>
      </c>
      <c r="D15" s="11">
        <f>B15/B$15</f>
        <v>1</v>
      </c>
      <c r="E15" s="9">
        <v>0</v>
      </c>
      <c r="F15" s="10">
        <v>0</v>
      </c>
      <c r="G15" s="1">
        <v>0</v>
      </c>
      <c r="H15" s="17">
        <f>B15-E15</f>
        <v>233</v>
      </c>
      <c r="I15" s="18">
        <f aca="true" t="shared" si="3" ref="I15:I24">((SQRT((C15/1.645)^2+(F15/1.645)^2)))*1.645</f>
        <v>101</v>
      </c>
    </row>
    <row r="16" spans="1:9" ht="14.25">
      <c r="A16" s="25" t="s">
        <v>13</v>
      </c>
      <c r="B16" s="9">
        <v>0</v>
      </c>
      <c r="C16" s="10">
        <v>0</v>
      </c>
      <c r="D16" s="11">
        <f aca="true" t="shared" si="4" ref="D16:D24">B16/B$15</f>
        <v>0</v>
      </c>
      <c r="E16" s="9">
        <v>0</v>
      </c>
      <c r="F16" s="10">
        <v>0</v>
      </c>
      <c r="G16" s="1">
        <v>0</v>
      </c>
      <c r="H16" s="17">
        <f aca="true" t="shared" si="5" ref="H16:H24">B16-E16</f>
        <v>0</v>
      </c>
      <c r="I16" s="18">
        <f t="shared" si="3"/>
        <v>0</v>
      </c>
    </row>
    <row r="17" spans="1:9" ht="14.25">
      <c r="A17" s="25" t="s">
        <v>14</v>
      </c>
      <c r="B17" s="9">
        <v>44</v>
      </c>
      <c r="C17" s="10">
        <v>46</v>
      </c>
      <c r="D17" s="11">
        <f t="shared" si="4"/>
        <v>0.1888412017167382</v>
      </c>
      <c r="E17" s="9">
        <v>0</v>
      </c>
      <c r="F17" s="10">
        <v>0</v>
      </c>
      <c r="G17" s="1">
        <v>0</v>
      </c>
      <c r="H17" s="17">
        <f t="shared" si="5"/>
        <v>44</v>
      </c>
      <c r="I17" s="18">
        <f t="shared" si="3"/>
        <v>46</v>
      </c>
    </row>
    <row r="18" spans="1:9" ht="14.25">
      <c r="A18" s="25" t="s">
        <v>15</v>
      </c>
      <c r="B18" s="9">
        <v>5</v>
      </c>
      <c r="C18" s="10">
        <v>9</v>
      </c>
      <c r="D18" s="11">
        <f t="shared" si="4"/>
        <v>0.02145922746781116</v>
      </c>
      <c r="E18" s="9">
        <v>0</v>
      </c>
      <c r="F18" s="10">
        <v>0</v>
      </c>
      <c r="G18" s="1">
        <v>0</v>
      </c>
      <c r="H18" s="17">
        <f t="shared" si="5"/>
        <v>5</v>
      </c>
      <c r="I18" s="18">
        <f t="shared" si="3"/>
        <v>9</v>
      </c>
    </row>
    <row r="19" spans="1:9" ht="14.25">
      <c r="A19" s="25" t="s">
        <v>16</v>
      </c>
      <c r="B19" s="9">
        <v>0</v>
      </c>
      <c r="C19" s="10">
        <v>0</v>
      </c>
      <c r="D19" s="11">
        <f t="shared" si="4"/>
        <v>0</v>
      </c>
      <c r="E19" s="9">
        <v>0</v>
      </c>
      <c r="F19" s="10">
        <v>0</v>
      </c>
      <c r="G19" s="1">
        <v>0</v>
      </c>
      <c r="H19" s="17">
        <f t="shared" si="5"/>
        <v>0</v>
      </c>
      <c r="I19" s="18">
        <f t="shared" si="3"/>
        <v>0</v>
      </c>
    </row>
    <row r="20" spans="1:9" ht="14.25">
      <c r="A20" s="25" t="s">
        <v>17</v>
      </c>
      <c r="B20" s="9">
        <v>25</v>
      </c>
      <c r="C20" s="10">
        <v>37</v>
      </c>
      <c r="D20" s="11">
        <f t="shared" si="4"/>
        <v>0.1072961373390558</v>
      </c>
      <c r="E20" s="9">
        <v>0</v>
      </c>
      <c r="F20" s="10">
        <v>0</v>
      </c>
      <c r="G20" s="1">
        <v>0</v>
      </c>
      <c r="H20" s="17">
        <f t="shared" si="5"/>
        <v>25</v>
      </c>
      <c r="I20" s="18">
        <f t="shared" si="3"/>
        <v>37</v>
      </c>
    </row>
    <row r="21" spans="1:9" ht="14.25">
      <c r="A21" s="25" t="s">
        <v>18</v>
      </c>
      <c r="B21" s="9">
        <v>42</v>
      </c>
      <c r="C21" s="10">
        <v>39</v>
      </c>
      <c r="D21" s="11">
        <f t="shared" si="4"/>
        <v>0.18025751072961374</v>
      </c>
      <c r="E21" s="9">
        <v>0</v>
      </c>
      <c r="F21" s="10">
        <v>0</v>
      </c>
      <c r="G21" s="1">
        <v>0</v>
      </c>
      <c r="H21" s="17">
        <f t="shared" si="5"/>
        <v>42</v>
      </c>
      <c r="I21" s="18">
        <f t="shared" si="3"/>
        <v>39</v>
      </c>
    </row>
    <row r="22" spans="1:9" ht="14.25">
      <c r="A22" s="25" t="s">
        <v>19</v>
      </c>
      <c r="B22" s="9">
        <v>9</v>
      </c>
      <c r="C22" s="10">
        <v>16</v>
      </c>
      <c r="D22" s="11">
        <f t="shared" si="4"/>
        <v>0.03862660944206009</v>
      </c>
      <c r="E22" s="9">
        <v>0</v>
      </c>
      <c r="F22" s="10">
        <v>0</v>
      </c>
      <c r="G22" s="1">
        <v>0</v>
      </c>
      <c r="H22" s="17">
        <f t="shared" si="5"/>
        <v>9</v>
      </c>
      <c r="I22" s="18">
        <f t="shared" si="3"/>
        <v>16</v>
      </c>
    </row>
    <row r="23" spans="1:9" ht="14.25">
      <c r="A23" s="25" t="s">
        <v>20</v>
      </c>
      <c r="B23" s="9">
        <v>62</v>
      </c>
      <c r="C23" s="10">
        <v>58</v>
      </c>
      <c r="D23" s="11">
        <f t="shared" si="4"/>
        <v>0.26609442060085836</v>
      </c>
      <c r="E23" s="9">
        <v>0</v>
      </c>
      <c r="F23" s="10">
        <v>0</v>
      </c>
      <c r="G23" s="1">
        <v>0</v>
      </c>
      <c r="H23" s="17">
        <f t="shared" si="5"/>
        <v>62</v>
      </c>
      <c r="I23" s="18">
        <f t="shared" si="3"/>
        <v>57.99999999999999</v>
      </c>
    </row>
    <row r="24" spans="1:9" ht="14.25">
      <c r="A24" s="25" t="s">
        <v>21</v>
      </c>
      <c r="B24" s="9">
        <v>46</v>
      </c>
      <c r="C24" s="10">
        <v>37</v>
      </c>
      <c r="D24" s="11">
        <f t="shared" si="4"/>
        <v>0.19742489270386265</v>
      </c>
      <c r="E24" s="9">
        <v>0</v>
      </c>
      <c r="F24" s="10">
        <v>0</v>
      </c>
      <c r="G24" s="1">
        <v>0</v>
      </c>
      <c r="H24" s="17">
        <f t="shared" si="5"/>
        <v>46</v>
      </c>
      <c r="I24" s="18">
        <f t="shared" si="3"/>
        <v>37</v>
      </c>
    </row>
    <row r="25" spans="1:9" ht="14.25">
      <c r="A25" s="26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23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9" ht="14.25">
      <c r="A27" s="24" t="s">
        <v>30</v>
      </c>
      <c r="B27" s="9">
        <v>225</v>
      </c>
      <c r="C27" s="10">
        <v>106</v>
      </c>
      <c r="D27" s="11">
        <f>B27/B$27</f>
        <v>1</v>
      </c>
      <c r="E27" s="9">
        <v>0</v>
      </c>
      <c r="F27" s="10">
        <v>0</v>
      </c>
      <c r="G27" s="1">
        <v>0</v>
      </c>
      <c r="H27" s="17">
        <f>B27-E27</f>
        <v>225</v>
      </c>
      <c r="I27" s="18">
        <f>((SQRT((C27/1.645)^2+(F27/1.645)^2)))*1.645</f>
        <v>106</v>
      </c>
    </row>
    <row r="28" spans="1:9" ht="14.25">
      <c r="A28" s="25" t="s">
        <v>22</v>
      </c>
      <c r="B28" s="9">
        <v>7</v>
      </c>
      <c r="C28" s="10">
        <v>12</v>
      </c>
      <c r="D28" s="11">
        <f aca="true" t="shared" si="6" ref="D28:D36">B28/B$27</f>
        <v>0.03111111111111111</v>
      </c>
      <c r="E28" s="9">
        <v>0</v>
      </c>
      <c r="F28" s="10">
        <v>0</v>
      </c>
      <c r="G28" s="1">
        <v>0</v>
      </c>
      <c r="H28" s="17">
        <f>B28-E28</f>
        <v>7</v>
      </c>
      <c r="I28" s="18">
        <f aca="true" t="shared" si="7" ref="I28:I36">((SQRT((C28/1.645)^2+(F28/1.645)^2)))*1.645</f>
        <v>12</v>
      </c>
    </row>
    <row r="29" spans="1:9" ht="14.25">
      <c r="A29" s="25" t="s">
        <v>23</v>
      </c>
      <c r="B29" s="9">
        <v>89</v>
      </c>
      <c r="C29" s="10">
        <v>70</v>
      </c>
      <c r="D29" s="11">
        <f t="shared" si="6"/>
        <v>0.39555555555555555</v>
      </c>
      <c r="E29" s="9">
        <v>0</v>
      </c>
      <c r="F29" s="10">
        <v>0</v>
      </c>
      <c r="G29" s="1">
        <v>0</v>
      </c>
      <c r="H29" s="17">
        <f aca="true" t="shared" si="8" ref="H29:H36">B29-E29</f>
        <v>89</v>
      </c>
      <c r="I29" s="18">
        <f t="shared" si="7"/>
        <v>70</v>
      </c>
    </row>
    <row r="30" spans="1:9" ht="14.25">
      <c r="A30" s="25" t="s">
        <v>14</v>
      </c>
      <c r="B30" s="9">
        <v>13</v>
      </c>
      <c r="C30" s="10">
        <v>18</v>
      </c>
      <c r="D30" s="11">
        <f t="shared" si="6"/>
        <v>0.057777777777777775</v>
      </c>
      <c r="E30" s="9">
        <v>0</v>
      </c>
      <c r="F30" s="10">
        <v>0</v>
      </c>
      <c r="G30" s="1">
        <v>0</v>
      </c>
      <c r="H30" s="17">
        <f t="shared" si="8"/>
        <v>13</v>
      </c>
      <c r="I30" s="18">
        <f t="shared" si="7"/>
        <v>18</v>
      </c>
    </row>
    <row r="31" spans="1:9" ht="14.25">
      <c r="A31" s="25" t="s">
        <v>15</v>
      </c>
      <c r="B31" s="9">
        <v>80</v>
      </c>
      <c r="C31" s="10">
        <v>62</v>
      </c>
      <c r="D31" s="11">
        <f t="shared" si="6"/>
        <v>0.35555555555555557</v>
      </c>
      <c r="E31" s="9">
        <v>0</v>
      </c>
      <c r="F31" s="10">
        <v>0</v>
      </c>
      <c r="G31" s="1">
        <v>0</v>
      </c>
      <c r="H31" s="17">
        <f t="shared" si="8"/>
        <v>80</v>
      </c>
      <c r="I31" s="18">
        <f t="shared" si="7"/>
        <v>62</v>
      </c>
    </row>
    <row r="32" spans="1:9" ht="14.25">
      <c r="A32" s="25" t="s">
        <v>16</v>
      </c>
      <c r="B32" s="9">
        <v>0</v>
      </c>
      <c r="C32" s="10">
        <v>0</v>
      </c>
      <c r="D32" s="11">
        <f t="shared" si="6"/>
        <v>0</v>
      </c>
      <c r="E32" s="9">
        <v>0</v>
      </c>
      <c r="F32" s="10">
        <v>0</v>
      </c>
      <c r="G32" s="1">
        <v>0</v>
      </c>
      <c r="H32" s="17">
        <f t="shared" si="8"/>
        <v>0</v>
      </c>
      <c r="I32" s="18">
        <f t="shared" si="7"/>
        <v>0</v>
      </c>
    </row>
    <row r="33" spans="1:9" ht="14.25">
      <c r="A33" s="25" t="s">
        <v>17</v>
      </c>
      <c r="B33" s="9">
        <v>3</v>
      </c>
      <c r="C33" s="10">
        <v>5</v>
      </c>
      <c r="D33" s="11">
        <f t="shared" si="6"/>
        <v>0.013333333333333334</v>
      </c>
      <c r="E33" s="9">
        <v>0</v>
      </c>
      <c r="F33" s="10">
        <v>0</v>
      </c>
      <c r="G33" s="1">
        <v>0</v>
      </c>
      <c r="H33" s="17">
        <f t="shared" si="8"/>
        <v>3</v>
      </c>
      <c r="I33" s="18">
        <f t="shared" si="7"/>
        <v>5</v>
      </c>
    </row>
    <row r="34" spans="1:9" ht="14.25">
      <c r="A34" s="25" t="s">
        <v>24</v>
      </c>
      <c r="B34" s="9">
        <v>0</v>
      </c>
      <c r="C34" s="10">
        <v>0</v>
      </c>
      <c r="D34" s="11">
        <f t="shared" si="6"/>
        <v>0</v>
      </c>
      <c r="E34" s="9">
        <v>0</v>
      </c>
      <c r="F34" s="10">
        <v>0</v>
      </c>
      <c r="G34" s="1">
        <v>0</v>
      </c>
      <c r="H34" s="17">
        <f t="shared" si="8"/>
        <v>0</v>
      </c>
      <c r="I34" s="18">
        <f t="shared" si="7"/>
        <v>0</v>
      </c>
    </row>
    <row r="35" spans="1:9" ht="14.25">
      <c r="A35" s="25" t="s">
        <v>25</v>
      </c>
      <c r="B35" s="9">
        <v>0</v>
      </c>
      <c r="C35" s="10">
        <v>0</v>
      </c>
      <c r="D35" s="11">
        <f t="shared" si="6"/>
        <v>0</v>
      </c>
      <c r="E35" s="9">
        <v>0</v>
      </c>
      <c r="F35" s="10">
        <v>0</v>
      </c>
      <c r="G35" s="1">
        <v>0</v>
      </c>
      <c r="H35" s="17">
        <f t="shared" si="8"/>
        <v>0</v>
      </c>
      <c r="I35" s="18">
        <f t="shared" si="7"/>
        <v>0</v>
      </c>
    </row>
    <row r="36" spans="1:9" ht="14.25">
      <c r="A36" s="25" t="s">
        <v>26</v>
      </c>
      <c r="B36" s="9">
        <v>33</v>
      </c>
      <c r="C36" s="10">
        <v>45</v>
      </c>
      <c r="D36" s="11">
        <f t="shared" si="6"/>
        <v>0.14666666666666667</v>
      </c>
      <c r="E36" s="9">
        <v>0</v>
      </c>
      <c r="F36" s="10">
        <v>0</v>
      </c>
      <c r="G36" s="1">
        <v>0</v>
      </c>
      <c r="H36" s="17">
        <f t="shared" si="8"/>
        <v>33</v>
      </c>
      <c r="I36" s="18">
        <f t="shared" si="7"/>
        <v>45</v>
      </c>
    </row>
    <row r="37" spans="1:9" ht="14.25">
      <c r="A37" s="28"/>
      <c r="B37" s="13"/>
      <c r="C37" s="14"/>
      <c r="D37" s="14"/>
      <c r="E37" s="13"/>
      <c r="F37" s="14"/>
      <c r="G37" s="14"/>
      <c r="H37" s="13"/>
      <c r="I37" s="15"/>
    </row>
    <row r="38" ht="14.25">
      <c r="A38" s="27" t="s">
        <v>32</v>
      </c>
    </row>
    <row r="39" ht="14.25">
      <c r="A39" s="27" t="s">
        <v>29</v>
      </c>
    </row>
  </sheetData>
  <sheetProtection/>
  <mergeCells count="5">
    <mergeCell ref="A2:I2"/>
    <mergeCell ref="B5:D5"/>
    <mergeCell ref="E5:G5"/>
    <mergeCell ref="H5:I5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 Sundara</dc:creator>
  <cp:keywords/>
  <dc:description/>
  <cp:lastModifiedBy>Alfred Sundara</cp:lastModifiedBy>
  <cp:lastPrinted>2014-02-24T15:21:59Z</cp:lastPrinted>
  <dcterms:created xsi:type="dcterms:W3CDTF">2013-04-04T21:18:01Z</dcterms:created>
  <dcterms:modified xsi:type="dcterms:W3CDTF">2014-03-05T17:16:01Z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John Coleman</vt:lpwstr>
  </property>
  <property fmtid="{D5CDD505-2E9C-101B-9397-08002B2CF9AE}" pid="4" name="display_urn:schemas-microsoft-com:office:office#Auth">
    <vt:lpwstr>John Coleman</vt:lpwstr>
  </property>
</Properties>
</file>