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<sst xmlns="http://schemas.openxmlformats.org/spreadsheetml/2006/main" count="237" uniqueCount="41">
  <si>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</si>
  <si>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</si>
  <si>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</si>
  <si>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</si>
  <si>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</si>
  <si>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</si>
  <si>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</si>
  <si>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</si>
  <si>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</si>
  <si>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</si>
  <si>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</si>
  <si>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</si>
  <si>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</si>
  <si>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</si>
  <si>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</si>
  <si>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</si>
  <si>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</si>
  <si>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</si>
  <si>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</si>
  <si>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</si>
  <si>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</si>
  <si>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</si>
  <si>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</si>
  <si>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</si>
  <si>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</si>
  <si>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</si>
  <si>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</si>
  <si>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</si>
  <si>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</si>
  <si>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</si>
  <si>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</si>
  <si>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</si>
  <si>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</si>
  <si>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</si>
  <si>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</si>
  <si>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</si>
  <si>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</si>
  <si>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</si>
  <si>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</si>
  <si>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</si>
  <si>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Southern Maryland Region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</si>
</sst>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Southern Maryland Region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10322</v>
      </c>
      <c r="C7" s="19">
        <f>((SQRT((Intra!C7/1.645)^2+(Inter!C7/1.645)^2+(Foreign!C7/1.645)^2))*1.645)</f>
        <v>841.0118905223635</v>
      </c>
      <c r="D7" s="11">
        <f aca="true" t="shared" si="0" ref="D7:D12">B7/B$7</f>
        <v>1</v>
      </c>
      <c r="E7" s="9">
        <f>Intra!E7+Inter!E7+Foreign!E7</f>
        <v>4037</v>
      </c>
      <c r="F7" s="10">
        <f>((SQRT((Intra!F7/1.645)^2+(Inter!F7/1.645)^2+(Foreign!F7/1.645)^2))*1.645)</f>
        <v>493.75297467458364</v>
      </c>
      <c r="G7" s="1">
        <f aca="true" t="shared" si="1" ref="G7:G12">E7/E$7</f>
        <v>1</v>
      </c>
      <c r="H7" s="17">
        <f>Intra!H7+Inter!H7+Foreign!H7</f>
        <v>6285</v>
      </c>
      <c r="I7" s="18">
        <f>((SQRT((Intra!I7/1.645)^2+(Inter!I7/1.645)^2+(Foreign!I7/1.645)^2))*1.645)</f>
        <v>975.2399704688072</v>
      </c>
      <c r="K7" s="21"/>
    </row>
    <row r="8" spans="1:11" ht="14.25">
      <c r="A8" s="43" t="s">
        <v>8</v>
      </c>
      <c r="B8" s="9">
        <f>Intra!B8+Inter!B8+Foreign!B8</f>
        <v>920</v>
      </c>
      <c r="C8" s="19">
        <f>((SQRT((Intra!C8/1.645)^2+(Inter!C8/1.645)^2+(Foreign!C8/1.645)^2))*1.645)</f>
        <v>253.4284909002932</v>
      </c>
      <c r="D8" s="11">
        <f t="shared" si="0"/>
        <v>0.08913001356326293</v>
      </c>
      <c r="E8" s="9">
        <f>Intra!E8+Inter!E8+Foreign!E8</f>
        <v>462</v>
      </c>
      <c r="F8" s="10">
        <f>((SQRT((Intra!F8/1.645)^2+(Inter!F8/1.645)^2+(Foreign!F8/1.645)^2))*1.645)</f>
        <v>147.70578864756789</v>
      </c>
      <c r="G8" s="1">
        <f t="shared" si="1"/>
        <v>0.11444141689373297</v>
      </c>
      <c r="H8" s="17">
        <f>Intra!H8+Inter!H8+Foreign!H8</f>
        <v>458</v>
      </c>
      <c r="I8" s="18">
        <f>((SQRT((Intra!I8/1.645)^2+(Inter!I8/1.645)^2+(Foreign!I8/1.645)^2))*1.645)</f>
        <v>293.3308712017881</v>
      </c>
      <c r="K8" s="21"/>
    </row>
    <row r="9" spans="1:11" ht="14.25">
      <c r="A9" s="43" t="s">
        <v>9</v>
      </c>
      <c r="B9" s="9">
        <f>Intra!B9+Inter!B9+Foreign!B9</f>
        <v>2769</v>
      </c>
      <c r="C9" s="10">
        <f>((SQRT((Intra!C9/1.645)^2+(Inter!C9/1.645)^2+(Foreign!C9/1.645)^2))*1.645)</f>
        <v>437.7133765376608</v>
      </c>
      <c r="D9" s="11">
        <f t="shared" si="0"/>
        <v>0.2682619647355164</v>
      </c>
      <c r="E9" s="9">
        <f>Intra!E9+Inter!E9+Foreign!E9</f>
        <v>1087</v>
      </c>
      <c r="F9" s="10">
        <f>((SQRT((Intra!F9/1.645)^2+(Inter!F9/1.645)^2+(Foreign!F9/1.645)^2))*1.645)</f>
        <v>250.01799935204664</v>
      </c>
      <c r="G9" s="1">
        <f t="shared" si="1"/>
        <v>0.26925935100322024</v>
      </c>
      <c r="H9" s="17">
        <f>Intra!H9+Inter!H9+Foreign!H9</f>
        <v>1682</v>
      </c>
      <c r="I9" s="18">
        <f>((SQRT((Intra!I9/1.645)^2+(Inter!I9/1.645)^2+(Foreign!I9/1.645)^2))*1.645)</f>
        <v>504.0853102402409</v>
      </c>
      <c r="K9" s="21"/>
    </row>
    <row r="10" spans="1:11" ht="14.25">
      <c r="A10" s="43" t="s">
        <v>10</v>
      </c>
      <c r="B10" s="9">
        <f>Intra!B10+Inter!B10+Foreign!B10</f>
        <v>3370</v>
      </c>
      <c r="C10" s="19">
        <f>((SQRT((Intra!C10/1.645)^2+(Inter!C10/1.645)^2+(Foreign!C10/1.645)^2))*1.645)</f>
        <v>472.4542305874719</v>
      </c>
      <c r="D10" s="11">
        <f t="shared" si="0"/>
        <v>0.32648711490021315</v>
      </c>
      <c r="E10" s="9">
        <f>Intra!E10+Inter!E10+Foreign!E10</f>
        <v>1374</v>
      </c>
      <c r="F10" s="10">
        <f>((SQRT((Intra!F10/1.645)^2+(Inter!F10/1.645)^2+(Foreign!F10/1.645)^2))*1.645)</f>
        <v>297.0589167151863</v>
      </c>
      <c r="G10" s="1">
        <f t="shared" si="1"/>
        <v>0.3403517463462968</v>
      </c>
      <c r="H10" s="17">
        <f>Intra!H10+Inter!H10+Foreign!H10</f>
        <v>1996</v>
      </c>
      <c r="I10" s="18">
        <f>((SQRT((Intra!I10/1.645)^2+(Inter!I10/1.645)^2+(Foreign!I10/1.645)^2))*1.645)</f>
        <v>558.083327111642</v>
      </c>
      <c r="K10" s="21"/>
    </row>
    <row r="11" spans="1:11" s="2" customFormat="1" ht="14.25">
      <c r="A11" s="43" t="s">
        <v>11</v>
      </c>
      <c r="B11" s="9">
        <f>Intra!B11+Inter!B11+Foreign!B11</f>
        <v>2003</v>
      </c>
      <c r="C11" s="10">
        <f>((SQRT((Intra!C11/1.645)^2+(Inter!C11/1.645)^2+(Foreign!C11/1.645)^2))*1.645)</f>
        <v>373.9545426920229</v>
      </c>
      <c r="D11" s="11">
        <f t="shared" si="0"/>
        <v>0.19405154039914746</v>
      </c>
      <c r="E11" s="9">
        <f>Intra!E11+Inter!E11+Foreign!E11</f>
        <v>732</v>
      </c>
      <c r="F11" s="10">
        <f>((SQRT((Intra!F11/1.645)^2+(Inter!F11/1.645)^2+(Foreign!F11/1.645)^2))*1.645)</f>
        <v>221.14248800264502</v>
      </c>
      <c r="G11" s="1">
        <f t="shared" si="1"/>
        <v>0.18132276442903145</v>
      </c>
      <c r="H11" s="17">
        <f>Intra!H11+Inter!H11+Foreign!H11</f>
        <v>1271</v>
      </c>
      <c r="I11" s="18">
        <f>((SQRT((Intra!I11/1.645)^2+(Inter!I11/1.645)^2+(Foreign!I11/1.645)^2))*1.645)</f>
        <v>434.44907641747835</v>
      </c>
      <c r="K11" s="21"/>
    </row>
    <row r="12" spans="1:11" s="2" customFormat="1" ht="14.25">
      <c r="A12" s="43" t="s">
        <v>12</v>
      </c>
      <c r="B12" s="9">
        <f>Intra!B12+Inter!B12+Foreign!B12</f>
        <v>1260</v>
      </c>
      <c r="C12" s="10">
        <f>((SQRT((Intra!C12/1.645)^2+(Inter!C12/1.645)^2+(Foreign!C12/1.645)^2))*1.645)</f>
        <v>297.24232538452526</v>
      </c>
      <c r="D12" s="11">
        <f t="shared" si="0"/>
        <v>0.1220693664018601</v>
      </c>
      <c r="E12" s="9">
        <f>Intra!E12+Inter!E12+Foreign!E12</f>
        <v>382</v>
      </c>
      <c r="F12" s="10">
        <f>((SQRT((Intra!F12/1.645)^2+(Inter!F12/1.645)^2+(Foreign!F12/1.645)^2))*1.645)</f>
        <v>148.14182393908885</v>
      </c>
      <c r="G12" s="1">
        <f t="shared" si="1"/>
        <v>0.0946247213277186</v>
      </c>
      <c r="H12" s="17">
        <f>Intra!H12+Inter!H12+Foreign!H12</f>
        <v>878</v>
      </c>
      <c r="I12" s="18">
        <f>((SQRT((Intra!I12/1.645)^2+(Inter!I12/1.645)^2+(Foreign!I12/1.645)^2))*1.645)</f>
        <v>332.1129325997408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16931</v>
      </c>
      <c r="C15" s="10">
        <f>((SQRT((Intra!C15/1.645)^2+(Inter!C15/1.645)^2+(Foreign!C15/1.645)^2))*1.645)</f>
        <v>1666.5620300486867</v>
      </c>
      <c r="D15" s="11">
        <f>B15/B$15</f>
        <v>1</v>
      </c>
      <c r="E15" s="9">
        <f>Intra!E15+Inter!E15+Foreign!E15</f>
        <v>7912</v>
      </c>
      <c r="F15" s="10">
        <f>((SQRT((Intra!F15/1.645)^2+(Inter!F15/1.645)^2+(Foreign!F15/1.645)^2))*1.645)</f>
        <v>1104.4247371369404</v>
      </c>
      <c r="G15" s="1">
        <f>E15/E$15</f>
        <v>1</v>
      </c>
      <c r="H15" s="17">
        <f>Intra!H15+Inter!H15+Foreign!H15</f>
        <v>9019</v>
      </c>
      <c r="I15" s="18">
        <f>((SQRT((Intra!I15/1.645)^2+(Inter!I15/1.645)^2+(Foreign!I15/1.645)^2))*1.645)</f>
        <v>1999.2956259643045</v>
      </c>
      <c r="K15" s="21"/>
    </row>
    <row r="16" spans="1:11" ht="14.25">
      <c r="A16" s="43" t="s">
        <v>13</v>
      </c>
      <c r="B16" s="9">
        <f>Intra!B16+Inter!B16+Foreign!B16</f>
        <v>132</v>
      </c>
      <c r="C16" s="10">
        <f>((SQRT((Intra!C16/1.645)^2+(Inter!C16/1.645)^2+(Foreign!C16/1.645)^2))*1.645)</f>
        <v>80.06247560499239</v>
      </c>
      <c r="D16" s="11">
        <f aca="true" t="shared" si="2" ref="D16:D24">B16/B$15</f>
        <v>0.007796349890732975</v>
      </c>
      <c r="E16" s="9">
        <f>Intra!E16+Inter!E16+Foreign!E16</f>
        <v>303</v>
      </c>
      <c r="F16" s="10">
        <f>((SQRT((Intra!F16/1.645)^2+(Inter!F16/1.645)^2+(Foreign!F16/1.645)^2))*1.645)</f>
        <v>160.85086260259845</v>
      </c>
      <c r="G16" s="1">
        <f aca="true" t="shared" si="3" ref="G16:G24">E16/E$15</f>
        <v>0.038296258847320526</v>
      </c>
      <c r="H16" s="17">
        <f>Intra!H16+Inter!H16+Foreign!H16</f>
        <v>-171</v>
      </c>
      <c r="I16" s="18">
        <f>((SQRT((Intra!I16/1.645)^2+(Inter!I16/1.645)^2+(Foreign!I16/1.645)^2))*1.645)</f>
        <v>179.67470606626856</v>
      </c>
      <c r="K16" s="21"/>
    </row>
    <row r="17" spans="1:11" ht="14.25">
      <c r="A17" s="43" t="s">
        <v>14</v>
      </c>
      <c r="B17" s="9">
        <f>Intra!B17+Inter!B17+Foreign!B17</f>
        <v>250</v>
      </c>
      <c r="C17" s="10">
        <f>((SQRT((Intra!C17/1.645)^2+(Inter!C17/1.645)^2+(Foreign!C17/1.645)^2))*1.645)</f>
        <v>172.7917822120022</v>
      </c>
      <c r="D17" s="11">
        <f t="shared" si="2"/>
        <v>0.014765814186994271</v>
      </c>
      <c r="E17" s="9">
        <f>Intra!E17+Inter!E17+Foreign!E17</f>
        <v>354</v>
      </c>
      <c r="F17" s="10">
        <f>((SQRT((Intra!F17/1.645)^2+(Inter!F17/1.645)^2+(Foreign!F17/1.645)^2))*1.645)</f>
        <v>199.46177578674067</v>
      </c>
      <c r="G17" s="1">
        <f t="shared" si="3"/>
        <v>0.04474216380182002</v>
      </c>
      <c r="H17" s="17">
        <f>Intra!H17+Inter!H17+Foreign!H17</f>
        <v>-104</v>
      </c>
      <c r="I17" s="18">
        <f>((SQRT((Intra!I17/1.645)^2+(Inter!I17/1.645)^2+(Foreign!I17/1.645)^2))*1.645)</f>
        <v>263.897707454991</v>
      </c>
      <c r="K17" s="21"/>
    </row>
    <row r="18" spans="1:11" ht="14.25">
      <c r="A18" s="43" t="s">
        <v>15</v>
      </c>
      <c r="B18" s="9">
        <f>Intra!B18+Inter!B18+Foreign!B18</f>
        <v>693</v>
      </c>
      <c r="C18" s="10">
        <f>((SQRT((Intra!C18/1.645)^2+(Inter!C18/1.645)^2+(Foreign!C18/1.645)^2))*1.645)</f>
        <v>366.6946958983727</v>
      </c>
      <c r="D18" s="11">
        <f t="shared" si="2"/>
        <v>0.04093083692634812</v>
      </c>
      <c r="E18" s="9">
        <f>Intra!E18+Inter!E18+Foreign!E18</f>
        <v>350</v>
      </c>
      <c r="F18" s="10">
        <f>((SQRT((Intra!F18/1.645)^2+(Inter!F18/1.645)^2+(Foreign!F18/1.645)^2))*1.645)</f>
        <v>193.19679086361657</v>
      </c>
      <c r="G18" s="1">
        <f t="shared" si="3"/>
        <v>0.0442366026289181</v>
      </c>
      <c r="H18" s="17">
        <f>Intra!H18+Inter!H18+Foreign!H18</f>
        <v>343</v>
      </c>
      <c r="I18" s="18">
        <f>((SQRT((Intra!I18/1.645)^2+(Inter!I18/1.645)^2+(Foreign!I18/1.645)^2))*1.645)</f>
        <v>414.475572259693</v>
      </c>
      <c r="K18" s="21"/>
    </row>
    <row r="19" spans="1:11" s="2" customFormat="1" ht="14.25">
      <c r="A19" s="43" t="s">
        <v>16</v>
      </c>
      <c r="B19" s="9">
        <f>Intra!B19+Inter!B19+Foreign!B19</f>
        <v>1026</v>
      </c>
      <c r="C19" s="10">
        <f>((SQRT((Intra!C19/1.645)^2+(Inter!C19/1.645)^2+(Foreign!C19/1.645)^2))*1.645)</f>
        <v>437.5671377057468</v>
      </c>
      <c r="D19" s="11">
        <f t="shared" si="2"/>
        <v>0.06059890142342449</v>
      </c>
      <c r="E19" s="9">
        <f>Intra!E19+Inter!E19+Foreign!E19</f>
        <v>622</v>
      </c>
      <c r="F19" s="10">
        <f>((SQRT((Intra!F19/1.645)^2+(Inter!F19/1.645)^2+(Foreign!F19/1.645)^2))*1.645)</f>
        <v>380.7387555792029</v>
      </c>
      <c r="G19" s="1">
        <f t="shared" si="3"/>
        <v>0.07861476238624873</v>
      </c>
      <c r="H19" s="17">
        <f>Intra!H19+Inter!H19+Foreign!H19</f>
        <v>404</v>
      </c>
      <c r="I19" s="18">
        <f>((SQRT((Intra!I19/1.645)^2+(Inter!I19/1.645)^2+(Foreign!I19/1.645)^2))*1.645)</f>
        <v>580.0232753950482</v>
      </c>
      <c r="K19" s="21"/>
    </row>
    <row r="20" spans="1:11" s="2" customFormat="1" ht="14.25">
      <c r="A20" s="43" t="s">
        <v>17</v>
      </c>
      <c r="B20" s="9">
        <f>Intra!B20+Inter!B20+Foreign!B20</f>
        <v>1360</v>
      </c>
      <c r="C20" s="10">
        <f>((SQRT((Intra!C20/1.645)^2+(Inter!C20/1.645)^2+(Foreign!C20/1.645)^2))*1.645)</f>
        <v>408.9926649709014</v>
      </c>
      <c r="D20" s="11">
        <f t="shared" si="2"/>
        <v>0.08032602917724883</v>
      </c>
      <c r="E20" s="9">
        <f>Intra!E20+Inter!E20+Foreign!E20</f>
        <v>988</v>
      </c>
      <c r="F20" s="10">
        <f>((SQRT((Intra!F20/1.645)^2+(Inter!F20/1.645)^2+(Foreign!F20/1.645)^2))*1.645)</f>
        <v>405.2270968234972</v>
      </c>
      <c r="G20" s="1">
        <f t="shared" si="3"/>
        <v>0.12487360970677452</v>
      </c>
      <c r="H20" s="17">
        <f>Intra!H20+Inter!H20+Foreign!H20</f>
        <v>372</v>
      </c>
      <c r="I20" s="18">
        <f>((SQRT((Intra!I20/1.645)^2+(Inter!I20/1.645)^2+(Foreign!I20/1.645)^2))*1.645)</f>
        <v>575.7464719822432</v>
      </c>
      <c r="K20" s="21"/>
    </row>
    <row r="21" spans="1:11" s="2" customFormat="1" ht="14.25">
      <c r="A21" s="43" t="s">
        <v>18</v>
      </c>
      <c r="B21" s="9">
        <f>Intra!B21+Inter!B21+Foreign!B21</f>
        <v>3302</v>
      </c>
      <c r="C21" s="10">
        <f>((SQRT((Intra!C21/1.645)^2+(Inter!C21/1.645)^2+(Foreign!C21/1.645)^2))*1.645)</f>
        <v>705.5869896759718</v>
      </c>
      <c r="D21" s="11">
        <f t="shared" si="2"/>
        <v>0.19502687378182032</v>
      </c>
      <c r="E21" s="9">
        <f>Intra!E21+Inter!E21+Foreign!E21</f>
        <v>1501</v>
      </c>
      <c r="F21" s="10">
        <f>((SQRT((Intra!F21/1.645)^2+(Inter!F21/1.645)^2+(Foreign!F21/1.645)^2))*1.645)</f>
        <v>515.097078228949</v>
      </c>
      <c r="G21" s="1">
        <f t="shared" si="3"/>
        <v>0.1897118301314459</v>
      </c>
      <c r="H21" s="17">
        <f>Intra!H21+Inter!H21+Foreign!H21</f>
        <v>1801</v>
      </c>
      <c r="I21" s="18">
        <f>((SQRT((Intra!I21/1.645)^2+(Inter!I21/1.645)^2+(Foreign!I21/1.645)^2))*1.645)</f>
        <v>873.6005952378925</v>
      </c>
      <c r="K21" s="21"/>
    </row>
    <row r="22" spans="1:11" s="2" customFormat="1" ht="14.25">
      <c r="A22" s="43" t="s">
        <v>19</v>
      </c>
      <c r="B22" s="9">
        <f>Intra!B22+Inter!B22+Foreign!B22</f>
        <v>3238</v>
      </c>
      <c r="C22" s="10">
        <f>((SQRT((Intra!C22/1.645)^2+(Inter!C22/1.645)^2+(Foreign!C22/1.645)^2))*1.645)</f>
        <v>856.8815554089141</v>
      </c>
      <c r="D22" s="11">
        <f t="shared" si="2"/>
        <v>0.1912468253499498</v>
      </c>
      <c r="E22" s="9">
        <f>Intra!E22+Inter!E22+Foreign!E22</f>
        <v>1331</v>
      </c>
      <c r="F22" s="10">
        <f>((SQRT((Intra!F22/1.645)^2+(Inter!F22/1.645)^2+(Foreign!F22/1.645)^2))*1.645)</f>
        <v>473.76048801055583</v>
      </c>
      <c r="G22" s="1">
        <f t="shared" si="3"/>
        <v>0.16822548028311426</v>
      </c>
      <c r="H22" s="17">
        <f>Intra!H22+Inter!H22+Foreign!H22</f>
        <v>1907</v>
      </c>
      <c r="I22" s="18">
        <f>((SQRT((Intra!I22/1.645)^2+(Inter!I22/1.645)^2+(Foreign!I22/1.645)^2))*1.645)</f>
        <v>979.1297156148413</v>
      </c>
      <c r="K22" s="21"/>
    </row>
    <row r="23" spans="1:11" s="2" customFormat="1" ht="14.25">
      <c r="A23" s="43" t="s">
        <v>20</v>
      </c>
      <c r="B23" s="9">
        <f>Intra!B23+Inter!B23+Foreign!B23</f>
        <v>3960</v>
      </c>
      <c r="C23" s="10">
        <f>((SQRT((Intra!C23/1.645)^2+(Inter!C23/1.645)^2+(Foreign!C23/1.645)^2))*1.645)</f>
        <v>821.346455522881</v>
      </c>
      <c r="D23" s="11">
        <f t="shared" si="2"/>
        <v>0.23389049672198925</v>
      </c>
      <c r="E23" s="9">
        <f>Intra!E23+Inter!E23+Foreign!E23</f>
        <v>1606</v>
      </c>
      <c r="F23" s="10">
        <f>((SQRT((Intra!F23/1.645)^2+(Inter!F23/1.645)^2+(Foreign!F23/1.645)^2))*1.645)</f>
        <v>505.3958844312051</v>
      </c>
      <c r="G23" s="1">
        <f t="shared" si="3"/>
        <v>0.20298281092012133</v>
      </c>
      <c r="H23" s="17">
        <f>Intra!H23+Inter!H23+Foreign!H23</f>
        <v>2354</v>
      </c>
      <c r="I23" s="18">
        <f>((SQRT((Intra!I23/1.645)^2+(Inter!I23/1.645)^2+(Foreign!I23/1.645)^2))*1.645)</f>
        <v>964.3832225832218</v>
      </c>
      <c r="K23" s="21"/>
    </row>
    <row r="24" spans="1:11" s="2" customFormat="1" ht="14.25">
      <c r="A24" s="43" t="s">
        <v>21</v>
      </c>
      <c r="B24" s="9">
        <f>Intra!B24+Inter!B24+Foreign!B24</f>
        <v>2970</v>
      </c>
      <c r="C24" s="10">
        <f>((SQRT((Intra!C24/1.645)^2+(Inter!C24/1.645)^2+(Foreign!C24/1.645)^2))*1.645)</f>
        <v>581.6665711556751</v>
      </c>
      <c r="D24" s="11">
        <f t="shared" si="2"/>
        <v>0.17541787254149194</v>
      </c>
      <c r="E24" s="9">
        <f>Intra!E24+Inter!E24+Foreign!E24</f>
        <v>857</v>
      </c>
      <c r="F24" s="10">
        <f>((SQRT((Intra!F24/1.645)^2+(Inter!F24/1.645)^2+(Foreign!F24/1.645)^2))*1.645)</f>
        <v>250.01799935204664</v>
      </c>
      <c r="G24" s="1">
        <f t="shared" si="3"/>
        <v>0.1083164812942366</v>
      </c>
      <c r="H24" s="17">
        <f>Intra!H24+Inter!H24+Foreign!H24</f>
        <v>2113</v>
      </c>
      <c r="I24" s="18">
        <f>((SQRT((Intra!I24/1.645)^2+(Inter!I24/1.645)^2+(Foreign!I24/1.645)^2))*1.645)</f>
        <v>633.1232107575901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14777</v>
      </c>
      <c r="C27" s="10">
        <f>((SQRT((Intra!C27/1.645)^2+(Inter!C27/1.645)^2+(Foreign!C27/1.645)^2))*1.645)</f>
        <v>1007.9290649643953</v>
      </c>
      <c r="D27" s="11">
        <f>B27/B$27</f>
        <v>1</v>
      </c>
      <c r="E27" s="9">
        <f>Intra!E27+Inter!E27+Foreign!E27</f>
        <v>9044</v>
      </c>
      <c r="F27" s="10">
        <f>((SQRT((Intra!F27/1.645)^2+(Inter!F27/1.645)^2+(Foreign!F27/1.645)^2))*1.645)</f>
        <v>764.36967496101</v>
      </c>
      <c r="G27" s="1">
        <f>E27/E$27</f>
        <v>1</v>
      </c>
      <c r="H27" s="17">
        <f>Intra!H27+Inter!H27+Foreign!H27</f>
        <v>5733</v>
      </c>
      <c r="I27" s="18">
        <f>((SQRT((Intra!I27/1.645)^2+(Inter!I27/1.645)^2+(Foreign!I27/1.645)^2))*1.645)</f>
        <v>1264.9830038383916</v>
      </c>
      <c r="K27" s="21"/>
    </row>
    <row r="28" spans="1:11" ht="14.25">
      <c r="A28" s="43" t="s">
        <v>22</v>
      </c>
      <c r="B28" s="9">
        <f>Intra!B28+Inter!B28+Foreign!B28</f>
        <v>1384</v>
      </c>
      <c r="C28" s="10">
        <f>((SQRT((Intra!C28/1.645)^2+(Inter!C28/1.645)^2+(Foreign!C28/1.645)^2))*1.645)</f>
        <v>291.5407347181522</v>
      </c>
      <c r="D28" s="11">
        <f aca="true" t="shared" si="4" ref="D28:D36">B28/B$27</f>
        <v>0.09365906476280707</v>
      </c>
      <c r="E28" s="9">
        <f>Intra!E28+Inter!E28+Foreign!E28</f>
        <v>1274</v>
      </c>
      <c r="F28" s="10">
        <f>((SQRT((Intra!F28/1.645)^2+(Inter!F28/1.645)^2+(Foreign!F28/1.645)^2))*1.645)</f>
        <v>274.4922585429323</v>
      </c>
      <c r="G28" s="1">
        <f aca="true" t="shared" si="5" ref="G28:G36">E28/E$27</f>
        <v>0.14086687306501547</v>
      </c>
      <c r="H28" s="17">
        <f>Intra!H28+Inter!H28+Foreign!H28</f>
        <v>110</v>
      </c>
      <c r="I28" s="18">
        <f>((SQRT((Intra!I28/1.645)^2+(Inter!I28/1.645)^2+(Foreign!I28/1.645)^2))*1.645)</f>
        <v>400.4272717985127</v>
      </c>
      <c r="K28" s="21"/>
    </row>
    <row r="29" spans="1:11" ht="14.25">
      <c r="A29" s="43" t="s">
        <v>23</v>
      </c>
      <c r="B29" s="9">
        <f>Intra!B29+Inter!B29+Foreign!B29</f>
        <v>2461</v>
      </c>
      <c r="C29" s="10">
        <f>((SQRT((Intra!C29/1.645)^2+(Inter!C29/1.645)^2+(Foreign!C29/1.645)^2))*1.645)</f>
        <v>383.40187792967316</v>
      </c>
      <c r="D29" s="11">
        <f t="shared" si="4"/>
        <v>0.16654259998646545</v>
      </c>
      <c r="E29" s="9">
        <f>Intra!E29+Inter!E29+Foreign!E29</f>
        <v>2568</v>
      </c>
      <c r="F29" s="10">
        <f>((SQRT((Intra!F29/1.645)^2+(Inter!F29/1.645)^2+(Foreign!F29/1.645)^2))*1.645)</f>
        <v>403.63349712331853</v>
      </c>
      <c r="G29" s="1">
        <f t="shared" si="5"/>
        <v>0.2839451570101725</v>
      </c>
      <c r="H29" s="17">
        <f>Intra!H29+Inter!H29+Foreign!H29</f>
        <v>-107</v>
      </c>
      <c r="I29" s="18">
        <f>((SQRT((Intra!I29/1.645)^2+(Inter!I29/1.645)^2+(Foreign!I29/1.645)^2))*1.645)</f>
        <v>556.7018950928764</v>
      </c>
      <c r="K29" s="21"/>
    </row>
    <row r="30" spans="1:11" ht="14.25">
      <c r="A30" s="43" t="s">
        <v>14</v>
      </c>
      <c r="B30" s="9">
        <f>Intra!B30+Inter!B30+Foreign!B30</f>
        <v>1132</v>
      </c>
      <c r="C30" s="10">
        <f>((SQRT((Intra!C30/1.645)^2+(Inter!C30/1.645)^2+(Foreign!C30/1.645)^2))*1.645)</f>
        <v>308.21258897066485</v>
      </c>
      <c r="D30" s="11">
        <f t="shared" si="4"/>
        <v>0.0766055356296948</v>
      </c>
      <c r="E30" s="9">
        <f>Intra!E30+Inter!E30+Foreign!E30</f>
        <v>486</v>
      </c>
      <c r="F30" s="10">
        <f>((SQRT((Intra!F30/1.645)^2+(Inter!F30/1.645)^2+(Foreign!F30/1.645)^2))*1.645)</f>
        <v>162.45922565370057</v>
      </c>
      <c r="G30" s="1">
        <f t="shared" si="5"/>
        <v>0.05373728438743919</v>
      </c>
      <c r="H30" s="17">
        <f>Intra!H30+Inter!H30+Foreign!H30</f>
        <v>646</v>
      </c>
      <c r="I30" s="18">
        <f>((SQRT((Intra!I30/1.645)^2+(Inter!I30/1.645)^2+(Foreign!I30/1.645)^2))*1.645)</f>
        <v>348.407807030784</v>
      </c>
      <c r="K30" s="21"/>
    </row>
    <row r="31" spans="1:11" s="2" customFormat="1" ht="14.25">
      <c r="A31" s="43" t="s">
        <v>15</v>
      </c>
      <c r="B31" s="9">
        <f>Intra!B31+Inter!B31+Foreign!B31</f>
        <v>1364</v>
      </c>
      <c r="C31" s="10">
        <f>((SQRT((Intra!C31/1.645)^2+(Inter!C31/1.645)^2+(Foreign!C31/1.645)^2))*1.645)</f>
        <v>297.4743686437539</v>
      </c>
      <c r="D31" s="11">
        <f t="shared" si="4"/>
        <v>0.09230561006970292</v>
      </c>
      <c r="E31" s="9">
        <f>Intra!E31+Inter!E31+Foreign!E31</f>
        <v>736</v>
      </c>
      <c r="F31" s="10">
        <f>((SQRT((Intra!F31/1.645)^2+(Inter!F31/1.645)^2+(Foreign!F31/1.645)^2))*1.645)</f>
        <v>225.80079716422614</v>
      </c>
      <c r="G31" s="1">
        <f t="shared" si="5"/>
        <v>0.08137992038920831</v>
      </c>
      <c r="H31" s="17">
        <f>Intra!H31+Inter!H31+Foreign!H31</f>
        <v>628</v>
      </c>
      <c r="I31" s="18">
        <f>((SQRT((Intra!I31/1.645)^2+(Inter!I31/1.645)^2+(Foreign!I31/1.645)^2))*1.645)</f>
        <v>373.46619659615783</v>
      </c>
      <c r="K31" s="21"/>
    </row>
    <row r="32" spans="1:11" s="2" customFormat="1" ht="14.25">
      <c r="A32" s="43" t="s">
        <v>16</v>
      </c>
      <c r="B32" s="9">
        <f>Intra!B32+Inter!B32+Foreign!B32</f>
        <v>1903</v>
      </c>
      <c r="C32" s="10">
        <f>((SQRT((Intra!C32/1.645)^2+(Inter!C32/1.645)^2+(Foreign!C32/1.645)^2))*1.645)</f>
        <v>407</v>
      </c>
      <c r="D32" s="11">
        <f t="shared" si="4"/>
        <v>0.12878121404885973</v>
      </c>
      <c r="E32" s="9">
        <f>Intra!E32+Inter!E32+Foreign!E32</f>
        <v>904</v>
      </c>
      <c r="F32" s="10">
        <f>((SQRT((Intra!F32/1.645)^2+(Inter!F32/1.645)^2+(Foreign!F32/1.645)^2))*1.645)</f>
        <v>269.47356085523495</v>
      </c>
      <c r="G32" s="1">
        <f t="shared" si="5"/>
        <v>0.09995577178239717</v>
      </c>
      <c r="H32" s="17">
        <f>Intra!H32+Inter!H32+Foreign!H32</f>
        <v>999</v>
      </c>
      <c r="I32" s="18">
        <f>((SQRT((Intra!I32/1.645)^2+(Inter!I32/1.645)^2+(Foreign!I32/1.645)^2))*1.645)</f>
        <v>488.1239596659849</v>
      </c>
      <c r="K32" s="21"/>
    </row>
    <row r="33" spans="1:11" s="2" customFormat="1" ht="14.25">
      <c r="A33" s="43" t="s">
        <v>17</v>
      </c>
      <c r="B33" s="9">
        <f>Intra!B33+Inter!B33+Foreign!B33</f>
        <v>2181</v>
      </c>
      <c r="C33" s="10">
        <f>((SQRT((Intra!C33/1.645)^2+(Inter!C33/1.645)^2+(Foreign!C33/1.645)^2))*1.645)</f>
        <v>384.5724899157505</v>
      </c>
      <c r="D33" s="11">
        <f t="shared" si="4"/>
        <v>0.14759423428300739</v>
      </c>
      <c r="E33" s="9">
        <f>Intra!E33+Inter!E33+Foreign!E33</f>
        <v>1119</v>
      </c>
      <c r="F33" s="10">
        <f>((SQRT((Intra!F33/1.645)^2+(Inter!F33/1.645)^2+(Foreign!F33/1.645)^2))*1.645)</f>
        <v>274.91271342009634</v>
      </c>
      <c r="G33" s="1">
        <f t="shared" si="5"/>
        <v>0.12372843874391862</v>
      </c>
      <c r="H33" s="17">
        <f>Intra!H33+Inter!H33+Foreign!H33</f>
        <v>1062</v>
      </c>
      <c r="I33" s="18">
        <f>((SQRT((Intra!I33/1.645)^2+(Inter!I33/1.645)^2+(Foreign!I33/1.645)^2))*1.645)</f>
        <v>472.729309436172</v>
      </c>
      <c r="K33" s="21"/>
    </row>
    <row r="34" spans="1:11" s="2" customFormat="1" ht="14.25">
      <c r="A34" s="43" t="s">
        <v>24</v>
      </c>
      <c r="B34" s="9">
        <f>Intra!B34+Inter!B34+Foreign!B34</f>
        <v>1837</v>
      </c>
      <c r="C34" s="10">
        <f>((SQRT((Intra!C34/1.645)^2+(Inter!C34/1.645)^2+(Foreign!C34/1.645)^2))*1.645)</f>
        <v>353.7244690433502</v>
      </c>
      <c r="D34" s="11">
        <f t="shared" si="4"/>
        <v>0.12431481356161603</v>
      </c>
      <c r="E34" s="9">
        <f>Intra!E34+Inter!E34+Foreign!E34</f>
        <v>649</v>
      </c>
      <c r="F34" s="10">
        <f>((SQRT((Intra!F34/1.645)^2+(Inter!F34/1.645)^2+(Foreign!F34/1.645)^2))*1.645)</f>
        <v>194.42736432920134</v>
      </c>
      <c r="G34" s="1">
        <f t="shared" si="5"/>
        <v>0.07176028306059266</v>
      </c>
      <c r="H34" s="17">
        <f>Intra!H34+Inter!H34+Foreign!H34</f>
        <v>1188</v>
      </c>
      <c r="I34" s="18">
        <f>((SQRT((Intra!I34/1.645)^2+(Inter!I34/1.645)^2+(Foreign!I34/1.645)^2))*1.645)</f>
        <v>403.63721334881893</v>
      </c>
      <c r="K34" s="21"/>
    </row>
    <row r="35" spans="1:11" s="2" customFormat="1" ht="14.25">
      <c r="A35" s="43" t="s">
        <v>25</v>
      </c>
      <c r="B35" s="9">
        <f>Intra!B35+Inter!B35+Foreign!B35</f>
        <v>717</v>
      </c>
      <c r="C35" s="10">
        <f>((SQRT((Intra!C35/1.645)^2+(Inter!C35/1.645)^2+(Foreign!C35/1.645)^2))*1.645)</f>
        <v>202.5117280554388</v>
      </c>
      <c r="D35" s="11">
        <f t="shared" si="4"/>
        <v>0.048521350747783715</v>
      </c>
      <c r="E35" s="9">
        <f>Intra!E35+Inter!E35+Foreign!E35</f>
        <v>515</v>
      </c>
      <c r="F35" s="10">
        <f>((SQRT((Intra!F35/1.645)^2+(Inter!F35/1.645)^2+(Foreign!F35/1.645)^2))*1.645)</f>
        <v>188.22327167489146</v>
      </c>
      <c r="G35" s="1">
        <f t="shared" si="5"/>
        <v>0.056943830163644404</v>
      </c>
      <c r="H35" s="17">
        <f>Intra!H35+Inter!H35+Foreign!H35</f>
        <v>202</v>
      </c>
      <c r="I35" s="18">
        <f>((SQRT((Intra!I35/1.645)^2+(Inter!I35/1.645)^2+(Foreign!I35/1.645)^2))*1.645)</f>
        <v>276.4760387447708</v>
      </c>
      <c r="K35" s="21"/>
    </row>
    <row r="36" spans="1:11" s="2" customFormat="1" ht="14.25">
      <c r="A36" s="43" t="s">
        <v>26</v>
      </c>
      <c r="B36" s="9">
        <f>Intra!B36+Inter!B36+Foreign!B36</f>
        <v>1798</v>
      </c>
      <c r="C36" s="10">
        <f>((SQRT((Intra!C36/1.645)^2+(Inter!C36/1.645)^2+(Foreign!C36/1.645)^2))*1.645)</f>
        <v>345.98410368107955</v>
      </c>
      <c r="D36" s="11">
        <f t="shared" si="4"/>
        <v>0.12167557691006294</v>
      </c>
      <c r="E36" s="9">
        <f>Intra!E36+Inter!E36+Foreign!E36</f>
        <v>793</v>
      </c>
      <c r="F36" s="10">
        <f>((SQRT((Intra!F36/1.645)^2+(Inter!F36/1.645)^2+(Foreign!F36/1.645)^2))*1.645)</f>
        <v>217.3131381210073</v>
      </c>
      <c r="G36" s="1">
        <f t="shared" si="5"/>
        <v>0.08768244139761168</v>
      </c>
      <c r="H36" s="17">
        <f>Intra!H36+Inter!H36+Foreign!H36</f>
        <v>1005</v>
      </c>
      <c r="I36" s="18">
        <f>((SQRT((Intra!I36/1.645)^2+(Inter!I36/1.645)^2+(Foreign!I36/1.645)^2))*1.645)</f>
        <v>408.5706793199922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E27" sqref="E27:F36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5162</v>
      </c>
      <c r="C7" s="19">
        <v>586</v>
      </c>
      <c r="D7" s="11">
        <f aca="true" t="shared" si="0" ref="D7:D12">B7/B$7</f>
        <v>1</v>
      </c>
      <c r="E7" s="9">
        <v>3140</v>
      </c>
      <c r="F7" s="10">
        <v>444</v>
      </c>
      <c r="G7" s="1">
        <f aca="true" t="shared" si="1" ref="G7:G12">E7/E$7</f>
        <v>1</v>
      </c>
      <c r="H7" s="17">
        <f aca="true" t="shared" si="2" ref="H7:H12">B7-E7</f>
        <v>2022</v>
      </c>
      <c r="I7" s="18">
        <f aca="true" t="shared" si="3" ref="I7:I12">((SQRT((C7/1.645)^2+(F7/1.645)^2)))*1.645</f>
        <v>735.2088138753506</v>
      </c>
    </row>
    <row r="8" spans="1:9" ht="14.25">
      <c r="A8" s="37" t="s">
        <v>8</v>
      </c>
      <c r="B8" s="9">
        <v>541</v>
      </c>
      <c r="C8" s="19">
        <v>151</v>
      </c>
      <c r="D8" s="11">
        <f t="shared" si="0"/>
        <v>0.10480433940333204</v>
      </c>
      <c r="E8" s="9">
        <v>404</v>
      </c>
      <c r="F8" s="10">
        <v>141</v>
      </c>
      <c r="G8" s="1">
        <f t="shared" si="1"/>
        <v>0.1286624203821656</v>
      </c>
      <c r="H8" s="17">
        <f t="shared" si="2"/>
        <v>137</v>
      </c>
      <c r="I8" s="18">
        <f t="shared" si="3"/>
        <v>206.59622455408038</v>
      </c>
    </row>
    <row r="9" spans="1:9" ht="14.25">
      <c r="A9" s="37" t="s">
        <v>9</v>
      </c>
      <c r="B9" s="9">
        <v>1574</v>
      </c>
      <c r="C9" s="10">
        <v>333</v>
      </c>
      <c r="D9" s="11">
        <f t="shared" si="0"/>
        <v>0.3049205734211546</v>
      </c>
      <c r="E9" s="9">
        <v>821</v>
      </c>
      <c r="F9" s="10">
        <v>222</v>
      </c>
      <c r="G9" s="1">
        <f t="shared" si="1"/>
        <v>0.26146496815286624</v>
      </c>
      <c r="H9" s="17">
        <f t="shared" si="2"/>
        <v>753</v>
      </c>
      <c r="I9" s="18">
        <f t="shared" si="3"/>
        <v>400.21619157650287</v>
      </c>
    </row>
    <row r="10" spans="1:9" ht="14.25">
      <c r="A10" s="37" t="s">
        <v>10</v>
      </c>
      <c r="B10" s="9">
        <v>1728</v>
      </c>
      <c r="C10" s="19">
        <v>339</v>
      </c>
      <c r="D10" s="11">
        <f t="shared" si="0"/>
        <v>0.33475397132894225</v>
      </c>
      <c r="E10" s="9">
        <v>1037</v>
      </c>
      <c r="F10" s="10">
        <v>262</v>
      </c>
      <c r="G10" s="1">
        <f t="shared" si="1"/>
        <v>0.3302547770700637</v>
      </c>
      <c r="H10" s="17">
        <f t="shared" si="2"/>
        <v>691</v>
      </c>
      <c r="I10" s="18">
        <f t="shared" si="3"/>
        <v>428.4448622635123</v>
      </c>
    </row>
    <row r="11" spans="1:9" ht="14.25">
      <c r="A11" s="37" t="s">
        <v>11</v>
      </c>
      <c r="B11" s="9">
        <v>875</v>
      </c>
      <c r="C11" s="10">
        <v>257</v>
      </c>
      <c r="D11" s="11">
        <f t="shared" si="0"/>
        <v>0.16950794265788455</v>
      </c>
      <c r="E11" s="9">
        <v>574</v>
      </c>
      <c r="F11" s="10">
        <v>202</v>
      </c>
      <c r="G11" s="1">
        <f t="shared" si="1"/>
        <v>0.18280254777070062</v>
      </c>
      <c r="H11" s="17">
        <f t="shared" si="2"/>
        <v>301</v>
      </c>
      <c r="I11" s="18">
        <f t="shared" si="3"/>
        <v>326.88377139283006</v>
      </c>
    </row>
    <row r="12" spans="1:9" ht="14.25">
      <c r="A12" s="37" t="s">
        <v>12</v>
      </c>
      <c r="B12" s="9">
        <v>444</v>
      </c>
      <c r="C12" s="10">
        <v>169</v>
      </c>
      <c r="D12" s="11">
        <f t="shared" si="0"/>
        <v>0.08601317318868655</v>
      </c>
      <c r="E12" s="9">
        <v>304</v>
      </c>
      <c r="F12" s="10">
        <v>135</v>
      </c>
      <c r="G12" s="1">
        <f t="shared" si="1"/>
        <v>0.09681528662420383</v>
      </c>
      <c r="H12" s="17">
        <f t="shared" si="2"/>
        <v>140</v>
      </c>
      <c r="I12" s="18">
        <f t="shared" si="3"/>
        <v>216.30071659613148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8465</v>
      </c>
      <c r="C15" s="10">
        <v>1252</v>
      </c>
      <c r="D15" s="11">
        <f>B15/B$15</f>
        <v>1</v>
      </c>
      <c r="E15" s="9">
        <v>6075</v>
      </c>
      <c r="F15" s="10">
        <v>977</v>
      </c>
      <c r="G15" s="1">
        <f>E15/E$15</f>
        <v>1</v>
      </c>
      <c r="H15" s="17">
        <f>B15-E15</f>
        <v>2390</v>
      </c>
      <c r="I15" s="18">
        <f aca="true" t="shared" si="4" ref="I15:I24">((SQRT((C15/1.645)^2+(F15/1.645)^2)))*1.645</f>
        <v>1588.090992355287</v>
      </c>
    </row>
    <row r="16" spans="1:9" ht="14.25">
      <c r="A16" s="37" t="s">
        <v>13</v>
      </c>
      <c r="B16" s="9">
        <v>101</v>
      </c>
      <c r="C16" s="10">
        <v>71</v>
      </c>
      <c r="D16" s="11">
        <f aca="true" t="shared" si="5" ref="D16:D24">B16/B$15</f>
        <v>0.0119314825753101</v>
      </c>
      <c r="E16" s="9">
        <v>238</v>
      </c>
      <c r="F16" s="10">
        <v>148</v>
      </c>
      <c r="G16" s="1">
        <f aca="true" t="shared" si="6" ref="G16:G24">E16/E$15</f>
        <v>0.03917695473251029</v>
      </c>
      <c r="H16" s="17">
        <f aca="true" t="shared" si="7" ref="H16:H24">B16-E16</f>
        <v>-137</v>
      </c>
      <c r="I16" s="18">
        <f t="shared" si="4"/>
        <v>164.14932226482082</v>
      </c>
    </row>
    <row r="17" spans="1:9" ht="14.25">
      <c r="A17" s="37" t="s">
        <v>14</v>
      </c>
      <c r="B17" s="9">
        <v>215</v>
      </c>
      <c r="C17" s="10">
        <v>169</v>
      </c>
      <c r="D17" s="11">
        <f t="shared" si="5"/>
        <v>0.025398700531600708</v>
      </c>
      <c r="E17" s="9">
        <v>255</v>
      </c>
      <c r="F17" s="10">
        <v>179</v>
      </c>
      <c r="G17" s="1">
        <f t="shared" si="6"/>
        <v>0.04197530864197531</v>
      </c>
      <c r="H17" s="17">
        <f t="shared" si="7"/>
        <v>-40</v>
      </c>
      <c r="I17" s="18">
        <f t="shared" si="4"/>
        <v>246.17473469062583</v>
      </c>
    </row>
    <row r="18" spans="1:9" ht="14.25">
      <c r="A18" s="37" t="s">
        <v>15</v>
      </c>
      <c r="B18" s="9">
        <v>450</v>
      </c>
      <c r="C18" s="10">
        <v>308</v>
      </c>
      <c r="D18" s="11">
        <f t="shared" si="5"/>
        <v>0.05316007088009451</v>
      </c>
      <c r="E18" s="9">
        <v>277</v>
      </c>
      <c r="F18" s="10">
        <v>173</v>
      </c>
      <c r="G18" s="1">
        <f t="shared" si="6"/>
        <v>0.04559670781893004</v>
      </c>
      <c r="H18" s="17">
        <f t="shared" si="7"/>
        <v>173</v>
      </c>
      <c r="I18" s="18">
        <f t="shared" si="4"/>
        <v>353.26052709013504</v>
      </c>
    </row>
    <row r="19" spans="1:9" ht="14.25">
      <c r="A19" s="37" t="s">
        <v>16</v>
      </c>
      <c r="B19" s="9">
        <v>460</v>
      </c>
      <c r="C19" s="10">
        <v>326</v>
      </c>
      <c r="D19" s="11">
        <f t="shared" si="5"/>
        <v>0.054341405788541054</v>
      </c>
      <c r="E19" s="9">
        <v>490</v>
      </c>
      <c r="F19" s="10">
        <v>361</v>
      </c>
      <c r="G19" s="1">
        <f t="shared" si="6"/>
        <v>0.08065843621399177</v>
      </c>
      <c r="H19" s="17">
        <f t="shared" si="7"/>
        <v>-30</v>
      </c>
      <c r="I19" s="18">
        <f t="shared" si="4"/>
        <v>486.4123764872765</v>
      </c>
    </row>
    <row r="20" spans="1:9" ht="14.25">
      <c r="A20" s="37" t="s">
        <v>17</v>
      </c>
      <c r="B20" s="9">
        <v>501</v>
      </c>
      <c r="C20" s="10">
        <v>285</v>
      </c>
      <c r="D20" s="11">
        <f t="shared" si="5"/>
        <v>0.05918487891317188</v>
      </c>
      <c r="E20" s="9">
        <v>674</v>
      </c>
      <c r="F20" s="10">
        <v>335</v>
      </c>
      <c r="G20" s="1">
        <f t="shared" si="6"/>
        <v>0.11094650205761317</v>
      </c>
      <c r="H20" s="17">
        <f t="shared" si="7"/>
        <v>-173</v>
      </c>
      <c r="I20" s="18">
        <f t="shared" si="4"/>
        <v>439.82951242498496</v>
      </c>
    </row>
    <row r="21" spans="1:9" ht="14.25">
      <c r="A21" s="37" t="s">
        <v>18</v>
      </c>
      <c r="B21" s="9">
        <v>1701</v>
      </c>
      <c r="C21" s="10">
        <v>528</v>
      </c>
      <c r="D21" s="11">
        <f t="shared" si="5"/>
        <v>0.20094506792675723</v>
      </c>
      <c r="E21" s="9">
        <v>1111</v>
      </c>
      <c r="F21" s="10">
        <v>406</v>
      </c>
      <c r="G21" s="1">
        <f t="shared" si="6"/>
        <v>0.18288065843621398</v>
      </c>
      <c r="H21" s="17">
        <f t="shared" si="7"/>
        <v>590</v>
      </c>
      <c r="I21" s="18">
        <f t="shared" si="4"/>
        <v>666.0480463149787</v>
      </c>
    </row>
    <row r="22" spans="1:9" ht="14.25">
      <c r="A22" s="37" t="s">
        <v>19</v>
      </c>
      <c r="B22" s="9">
        <v>1962</v>
      </c>
      <c r="C22" s="10">
        <v>761</v>
      </c>
      <c r="D22" s="11">
        <f t="shared" si="5"/>
        <v>0.23177790903721204</v>
      </c>
      <c r="E22" s="9">
        <v>1130</v>
      </c>
      <c r="F22" s="10">
        <v>455</v>
      </c>
      <c r="G22" s="1">
        <f t="shared" si="6"/>
        <v>0.1860082304526749</v>
      </c>
      <c r="H22" s="17">
        <f t="shared" si="7"/>
        <v>832</v>
      </c>
      <c r="I22" s="18">
        <f t="shared" si="4"/>
        <v>886.6487466860821</v>
      </c>
    </row>
    <row r="23" spans="1:9" ht="14.25">
      <c r="A23" s="37" t="s">
        <v>20</v>
      </c>
      <c r="B23" s="9">
        <v>1794</v>
      </c>
      <c r="C23" s="10">
        <v>545</v>
      </c>
      <c r="D23" s="11">
        <f t="shared" si="5"/>
        <v>0.2119314825753101</v>
      </c>
      <c r="E23" s="9">
        <v>1210</v>
      </c>
      <c r="F23" s="10">
        <v>455</v>
      </c>
      <c r="G23" s="1">
        <f t="shared" si="6"/>
        <v>0.1991769547325103</v>
      </c>
      <c r="H23" s="17">
        <f t="shared" si="7"/>
        <v>584</v>
      </c>
      <c r="I23" s="18">
        <f t="shared" si="4"/>
        <v>709.964787859229</v>
      </c>
    </row>
    <row r="24" spans="1:9" ht="14.25">
      <c r="A24" s="37" t="s">
        <v>21</v>
      </c>
      <c r="B24" s="9">
        <v>1281</v>
      </c>
      <c r="C24" s="10">
        <v>308</v>
      </c>
      <c r="D24" s="11">
        <f t="shared" si="5"/>
        <v>0.15132900177200237</v>
      </c>
      <c r="E24" s="9">
        <v>690</v>
      </c>
      <c r="F24" s="10">
        <v>222</v>
      </c>
      <c r="G24" s="1">
        <f t="shared" si="6"/>
        <v>0.11358024691358025</v>
      </c>
      <c r="H24" s="17">
        <f t="shared" si="7"/>
        <v>591</v>
      </c>
      <c r="I24" s="18">
        <f t="shared" si="4"/>
        <v>379.6682762623183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7354</v>
      </c>
      <c r="C27" s="10">
        <v>710</v>
      </c>
      <c r="D27" s="1">
        <f>B27/B$27</f>
        <v>1</v>
      </c>
      <c r="E27" s="9">
        <v>6245</v>
      </c>
      <c r="F27" s="10">
        <v>655</v>
      </c>
      <c r="G27" s="1">
        <f>E27/E$27</f>
        <v>1</v>
      </c>
      <c r="H27" s="17">
        <f>B27-E27</f>
        <v>1109</v>
      </c>
      <c r="I27" s="18">
        <f>((SQRT((C27/1.645)^2+(F27/1.645)^2)))*1.645</f>
        <v>965.983954318083</v>
      </c>
    </row>
    <row r="28" spans="1:9" ht="14.25">
      <c r="A28" s="37" t="s">
        <v>22</v>
      </c>
      <c r="B28" s="9">
        <v>746</v>
      </c>
      <c r="C28" s="10">
        <v>224</v>
      </c>
      <c r="D28" s="1">
        <f aca="true" t="shared" si="8" ref="D28:D36">B28/B$27</f>
        <v>0.10144139243948871</v>
      </c>
      <c r="E28" s="9">
        <v>924</v>
      </c>
      <c r="F28" s="10">
        <v>239</v>
      </c>
      <c r="G28" s="1">
        <f aca="true" t="shared" si="9" ref="G28:G36">E28/E$27</f>
        <v>0.1479583666933547</v>
      </c>
      <c r="H28" s="17">
        <f>B28-E28</f>
        <v>-178</v>
      </c>
      <c r="I28" s="18">
        <f aca="true" t="shared" si="10" ref="I28:I36">((SQRT((C28/1.645)^2+(F28/1.645)^2)))*1.645</f>
        <v>327.5622078323444</v>
      </c>
    </row>
    <row r="29" spans="1:9" ht="14.25">
      <c r="A29" s="37" t="s">
        <v>23</v>
      </c>
      <c r="B29" s="9">
        <v>1168</v>
      </c>
      <c r="C29" s="10">
        <v>252</v>
      </c>
      <c r="D29" s="1">
        <f t="shared" si="8"/>
        <v>0.15882512918139788</v>
      </c>
      <c r="E29" s="9">
        <v>1564</v>
      </c>
      <c r="F29" s="10">
        <v>326</v>
      </c>
      <c r="G29" s="1">
        <f t="shared" si="9"/>
        <v>0.2504403522818255</v>
      </c>
      <c r="H29" s="17">
        <f aca="true" t="shared" si="11" ref="H29:H36">B29-E29</f>
        <v>-396</v>
      </c>
      <c r="I29" s="18">
        <f t="shared" si="10"/>
        <v>412.04368700418166</v>
      </c>
    </row>
    <row r="30" spans="1:9" ht="14.25">
      <c r="A30" s="37" t="s">
        <v>14</v>
      </c>
      <c r="B30" s="9">
        <v>501</v>
      </c>
      <c r="C30" s="10">
        <v>205</v>
      </c>
      <c r="D30" s="1">
        <f t="shared" si="8"/>
        <v>0.06812618982866467</v>
      </c>
      <c r="E30" s="9">
        <v>360</v>
      </c>
      <c r="F30" s="10">
        <v>148</v>
      </c>
      <c r="G30" s="1">
        <f t="shared" si="9"/>
        <v>0.057646116893514815</v>
      </c>
      <c r="H30" s="17">
        <f t="shared" si="11"/>
        <v>141</v>
      </c>
      <c r="I30" s="18">
        <f t="shared" si="10"/>
        <v>252.841847802139</v>
      </c>
    </row>
    <row r="31" spans="1:9" ht="14.25">
      <c r="A31" s="37" t="s">
        <v>15</v>
      </c>
      <c r="B31" s="9">
        <v>694</v>
      </c>
      <c r="C31" s="10">
        <v>221</v>
      </c>
      <c r="D31" s="1">
        <f t="shared" si="8"/>
        <v>0.09437041066086484</v>
      </c>
      <c r="E31" s="9">
        <v>440</v>
      </c>
      <c r="F31" s="10">
        <v>181</v>
      </c>
      <c r="G31" s="1">
        <f t="shared" si="9"/>
        <v>0.07045636509207366</v>
      </c>
      <c r="H31" s="17">
        <f t="shared" si="11"/>
        <v>254</v>
      </c>
      <c r="I31" s="18">
        <f t="shared" si="10"/>
        <v>285.660637820474</v>
      </c>
    </row>
    <row r="32" spans="1:9" ht="14.25">
      <c r="A32" s="37" t="s">
        <v>16</v>
      </c>
      <c r="B32" s="9">
        <v>1018</v>
      </c>
      <c r="C32" s="10">
        <v>308</v>
      </c>
      <c r="D32" s="1">
        <f t="shared" si="8"/>
        <v>0.13842806635844437</v>
      </c>
      <c r="E32" s="9">
        <v>682</v>
      </c>
      <c r="F32" s="10">
        <v>246</v>
      </c>
      <c r="G32" s="1">
        <f t="shared" si="9"/>
        <v>0.10920736589271417</v>
      </c>
      <c r="H32" s="17">
        <f t="shared" si="11"/>
        <v>336</v>
      </c>
      <c r="I32" s="18">
        <f t="shared" si="10"/>
        <v>394.1826987578222</v>
      </c>
    </row>
    <row r="33" spans="1:9" ht="14.25">
      <c r="A33" s="37" t="s">
        <v>17</v>
      </c>
      <c r="B33" s="9">
        <v>1114</v>
      </c>
      <c r="C33" s="10">
        <v>284</v>
      </c>
      <c r="D33" s="1">
        <f t="shared" si="8"/>
        <v>0.15148218656513462</v>
      </c>
      <c r="E33" s="9">
        <v>801</v>
      </c>
      <c r="F33" s="10">
        <v>236</v>
      </c>
      <c r="G33" s="1">
        <f t="shared" si="9"/>
        <v>0.12826261008807047</v>
      </c>
      <c r="H33" s="17">
        <f t="shared" si="11"/>
        <v>313</v>
      </c>
      <c r="I33" s="18">
        <f t="shared" si="10"/>
        <v>369.25871689101666</v>
      </c>
    </row>
    <row r="34" spans="1:9" ht="14.25">
      <c r="A34" s="37" t="s">
        <v>24</v>
      </c>
      <c r="B34" s="9">
        <v>1050</v>
      </c>
      <c r="C34" s="10">
        <v>251</v>
      </c>
      <c r="D34" s="1">
        <f t="shared" si="8"/>
        <v>0.14277943976067448</v>
      </c>
      <c r="E34" s="9">
        <v>472</v>
      </c>
      <c r="F34" s="10">
        <v>161</v>
      </c>
      <c r="G34" s="1">
        <f t="shared" si="9"/>
        <v>0.0755804643714972</v>
      </c>
      <c r="H34" s="17">
        <f t="shared" si="11"/>
        <v>578</v>
      </c>
      <c r="I34" s="18">
        <f t="shared" si="10"/>
        <v>298.19792085123595</v>
      </c>
    </row>
    <row r="35" spans="1:9" ht="14.25">
      <c r="A35" s="37" t="s">
        <v>25</v>
      </c>
      <c r="B35" s="9">
        <v>313</v>
      </c>
      <c r="C35" s="10">
        <v>131</v>
      </c>
      <c r="D35" s="1">
        <f t="shared" si="8"/>
        <v>0.04256187109056296</v>
      </c>
      <c r="E35" s="9">
        <v>459</v>
      </c>
      <c r="F35" s="10">
        <v>182</v>
      </c>
      <c r="G35" s="1">
        <f t="shared" si="9"/>
        <v>0.07349879903923139</v>
      </c>
      <c r="H35" s="17">
        <f t="shared" si="11"/>
        <v>-146</v>
      </c>
      <c r="I35" s="18">
        <f t="shared" si="10"/>
        <v>224.24317157942627</v>
      </c>
    </row>
    <row r="36" spans="1:9" ht="14.25">
      <c r="A36" s="37" t="s">
        <v>26</v>
      </c>
      <c r="B36" s="9">
        <v>750</v>
      </c>
      <c r="C36" s="10">
        <v>206</v>
      </c>
      <c r="D36" s="1">
        <f t="shared" si="8"/>
        <v>0.10198531411476747</v>
      </c>
      <c r="E36" s="9">
        <v>543</v>
      </c>
      <c r="F36" s="10">
        <v>188</v>
      </c>
      <c r="G36" s="1">
        <f t="shared" si="9"/>
        <v>0.08694955964771818</v>
      </c>
      <c r="H36" s="17">
        <f t="shared" si="11"/>
        <v>207</v>
      </c>
      <c r="I36" s="18">
        <f t="shared" si="10"/>
        <v>278.8906595782655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Southern Maryland Region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4507</v>
      </c>
      <c r="C7" s="19">
        <v>577</v>
      </c>
      <c r="D7" s="11">
        <f aca="true" t="shared" si="0" ref="D7:D12">B7/B$7</f>
        <v>1</v>
      </c>
      <c r="E7" s="9">
        <v>897</v>
      </c>
      <c r="F7" s="19">
        <v>216</v>
      </c>
      <c r="G7" s="1">
        <f aca="true" t="shared" si="1" ref="G7:G12">E7/E$7</f>
        <v>1</v>
      </c>
      <c r="H7" s="17">
        <f aca="true" t="shared" si="2" ref="H7:H12">B7-E7</f>
        <v>3610</v>
      </c>
      <c r="I7" s="18">
        <f aca="true" t="shared" si="3" ref="I7:I12">((SQRT((C7/1.645)^2+(F7/1.645)^2)))*1.645</f>
        <v>616.1046988945953</v>
      </c>
    </row>
    <row r="8" spans="1:9" ht="14.25">
      <c r="A8" s="31" t="s">
        <v>8</v>
      </c>
      <c r="B8" s="19">
        <v>359</v>
      </c>
      <c r="C8" s="19">
        <v>201</v>
      </c>
      <c r="D8" s="11">
        <f t="shared" si="0"/>
        <v>0.0796538717550477</v>
      </c>
      <c r="E8" s="20">
        <v>58</v>
      </c>
      <c r="F8" s="19">
        <v>44</v>
      </c>
      <c r="G8" s="1">
        <f t="shared" si="1"/>
        <v>0.06465997770345597</v>
      </c>
      <c r="H8" s="17">
        <f t="shared" si="2"/>
        <v>301</v>
      </c>
      <c r="I8" s="18">
        <f t="shared" si="3"/>
        <v>205.75956842878534</v>
      </c>
    </row>
    <row r="9" spans="1:9" ht="14.25">
      <c r="A9" s="31" t="s">
        <v>9</v>
      </c>
      <c r="B9" s="9">
        <v>1122</v>
      </c>
      <c r="C9" s="10">
        <v>280</v>
      </c>
      <c r="D9" s="11">
        <f t="shared" si="0"/>
        <v>0.2489460838695363</v>
      </c>
      <c r="E9" s="9">
        <v>266</v>
      </c>
      <c r="F9" s="10">
        <v>115</v>
      </c>
      <c r="G9" s="1">
        <f t="shared" si="1"/>
        <v>0.29654403567447046</v>
      </c>
      <c r="H9" s="17">
        <f t="shared" si="2"/>
        <v>856</v>
      </c>
      <c r="I9" s="18">
        <f t="shared" si="3"/>
        <v>302.69621735330617</v>
      </c>
    </row>
    <row r="10" spans="1:9" ht="14.25">
      <c r="A10" s="31" t="s">
        <v>10</v>
      </c>
      <c r="B10" s="19">
        <v>1346</v>
      </c>
      <c r="C10" s="19">
        <v>304</v>
      </c>
      <c r="D10" s="11">
        <f t="shared" si="0"/>
        <v>0.2986465498114045</v>
      </c>
      <c r="E10" s="20">
        <v>337</v>
      </c>
      <c r="F10" s="19">
        <v>140</v>
      </c>
      <c r="G10" s="1">
        <f t="shared" si="1"/>
        <v>0.3756967670011148</v>
      </c>
      <c r="H10" s="17">
        <f t="shared" si="2"/>
        <v>1009</v>
      </c>
      <c r="I10" s="18">
        <f t="shared" si="3"/>
        <v>334.6879143321431</v>
      </c>
    </row>
    <row r="11" spans="1:9" ht="14.25">
      <c r="A11" s="31" t="s">
        <v>11</v>
      </c>
      <c r="B11" s="9">
        <v>971</v>
      </c>
      <c r="C11" s="10">
        <v>257</v>
      </c>
      <c r="D11" s="11">
        <f t="shared" si="0"/>
        <v>0.21544264477479477</v>
      </c>
      <c r="E11" s="9">
        <v>158</v>
      </c>
      <c r="F11" s="10">
        <v>90</v>
      </c>
      <c r="G11" s="1">
        <f t="shared" si="1"/>
        <v>0.17614269788182832</v>
      </c>
      <c r="H11" s="17">
        <f t="shared" si="2"/>
        <v>813</v>
      </c>
      <c r="I11" s="18">
        <f t="shared" si="3"/>
        <v>272.3031399011036</v>
      </c>
    </row>
    <row r="12" spans="1:9" ht="14.25">
      <c r="A12" s="31" t="s">
        <v>12</v>
      </c>
      <c r="B12" s="9">
        <v>709</v>
      </c>
      <c r="C12" s="10">
        <v>236</v>
      </c>
      <c r="D12" s="11">
        <f t="shared" si="0"/>
        <v>0.15731084978921678</v>
      </c>
      <c r="E12" s="9">
        <v>78</v>
      </c>
      <c r="F12" s="10">
        <v>61</v>
      </c>
      <c r="G12" s="1">
        <f t="shared" si="1"/>
        <v>0.08695652173913043</v>
      </c>
      <c r="H12" s="17">
        <f t="shared" si="2"/>
        <v>631</v>
      </c>
      <c r="I12" s="18">
        <f t="shared" si="3"/>
        <v>243.75602556654883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7594</v>
      </c>
      <c r="C15" s="10">
        <v>1070</v>
      </c>
      <c r="D15" s="11">
        <f>B15/B$15</f>
        <v>1</v>
      </c>
      <c r="E15" s="9">
        <v>1837</v>
      </c>
      <c r="F15" s="10">
        <v>515</v>
      </c>
      <c r="G15" s="1">
        <f>E15/E$15</f>
        <v>1</v>
      </c>
      <c r="H15" s="17">
        <f>B15-E15</f>
        <v>5757</v>
      </c>
      <c r="I15" s="18">
        <f aca="true" t="shared" si="4" ref="I15:I22">((SQRT((C15/1.645)^2+(F15/1.645)^2)))*1.645</f>
        <v>1187.4868420323655</v>
      </c>
    </row>
    <row r="16" spans="1:9" ht="14.25">
      <c r="A16" s="31" t="s">
        <v>13</v>
      </c>
      <c r="B16" s="9">
        <v>31</v>
      </c>
      <c r="C16" s="10">
        <v>37</v>
      </c>
      <c r="D16" s="11">
        <f aca="true" t="shared" si="5" ref="D16:D22">B16/B$15</f>
        <v>0.004082170134316566</v>
      </c>
      <c r="E16" s="9">
        <v>65</v>
      </c>
      <c r="F16" s="10">
        <v>63</v>
      </c>
      <c r="G16" s="1">
        <f aca="true" t="shared" si="6" ref="G16:G24">E16/E$15</f>
        <v>0.035383777898747956</v>
      </c>
      <c r="H16" s="17">
        <f aca="true" t="shared" si="7" ref="H16:H22">B16-E16</f>
        <v>-34</v>
      </c>
      <c r="I16" s="18">
        <f t="shared" si="4"/>
        <v>73.06161783043132</v>
      </c>
    </row>
    <row r="17" spans="1:9" ht="14.25">
      <c r="A17" s="31" t="s">
        <v>14</v>
      </c>
      <c r="B17" s="9">
        <v>35</v>
      </c>
      <c r="C17" s="10">
        <v>36</v>
      </c>
      <c r="D17" s="11">
        <f t="shared" si="5"/>
        <v>0.004608901764550961</v>
      </c>
      <c r="E17" s="9">
        <v>99</v>
      </c>
      <c r="F17" s="10">
        <v>88</v>
      </c>
      <c r="G17" s="1">
        <f t="shared" si="6"/>
        <v>0.05389221556886228</v>
      </c>
      <c r="H17" s="17">
        <f t="shared" si="7"/>
        <v>-64</v>
      </c>
      <c r="I17" s="18">
        <f t="shared" si="4"/>
        <v>95.0789145920377</v>
      </c>
    </row>
    <row r="18" spans="1:9" ht="14.25">
      <c r="A18" s="31" t="s">
        <v>15</v>
      </c>
      <c r="B18" s="9">
        <v>243</v>
      </c>
      <c r="C18" s="10">
        <v>199</v>
      </c>
      <c r="D18" s="11">
        <f t="shared" si="5"/>
        <v>0.03199894653673953</v>
      </c>
      <c r="E18" s="9">
        <v>73</v>
      </c>
      <c r="F18" s="10">
        <v>86</v>
      </c>
      <c r="G18" s="1">
        <f t="shared" si="6"/>
        <v>0.03973870440936309</v>
      </c>
      <c r="H18" s="17">
        <f t="shared" si="7"/>
        <v>170</v>
      </c>
      <c r="I18" s="18">
        <f t="shared" si="4"/>
        <v>216.78791479231492</v>
      </c>
    </row>
    <row r="19" spans="1:9" ht="14.25">
      <c r="A19" s="31" t="s">
        <v>16</v>
      </c>
      <c r="B19" s="9">
        <v>537</v>
      </c>
      <c r="C19" s="10">
        <v>290</v>
      </c>
      <c r="D19" s="11">
        <f t="shared" si="5"/>
        <v>0.07071372135896761</v>
      </c>
      <c r="E19" s="9">
        <v>132</v>
      </c>
      <c r="F19" s="10">
        <v>121</v>
      </c>
      <c r="G19" s="1">
        <f t="shared" si="6"/>
        <v>0.0718562874251497</v>
      </c>
      <c r="H19" s="17">
        <f t="shared" si="7"/>
        <v>405</v>
      </c>
      <c r="I19" s="18">
        <f t="shared" si="4"/>
        <v>314.2308068920041</v>
      </c>
    </row>
    <row r="20" spans="1:9" ht="14.25">
      <c r="A20" s="31" t="s">
        <v>17</v>
      </c>
      <c r="B20" s="9">
        <v>822</v>
      </c>
      <c r="C20" s="10">
        <v>291</v>
      </c>
      <c r="D20" s="11">
        <f t="shared" si="5"/>
        <v>0.10824335001316829</v>
      </c>
      <c r="E20" s="9">
        <v>314</v>
      </c>
      <c r="F20" s="10">
        <v>228</v>
      </c>
      <c r="G20" s="1">
        <f t="shared" si="6"/>
        <v>0.170930865541644</v>
      </c>
      <c r="H20" s="17">
        <f t="shared" si="7"/>
        <v>508</v>
      </c>
      <c r="I20" s="18">
        <f t="shared" si="4"/>
        <v>369.68229603268804</v>
      </c>
    </row>
    <row r="21" spans="1:9" ht="14.25">
      <c r="A21" s="31" t="s">
        <v>18</v>
      </c>
      <c r="B21" s="9">
        <v>1317</v>
      </c>
      <c r="C21" s="10">
        <v>438</v>
      </c>
      <c r="D21" s="11">
        <f t="shared" si="5"/>
        <v>0.17342638925467474</v>
      </c>
      <c r="E21" s="9">
        <v>390</v>
      </c>
      <c r="F21" s="10">
        <v>317</v>
      </c>
      <c r="G21" s="1">
        <f t="shared" si="6"/>
        <v>0.21230266739248776</v>
      </c>
      <c r="H21" s="17">
        <f t="shared" si="7"/>
        <v>927</v>
      </c>
      <c r="I21" s="18">
        <f t="shared" si="4"/>
        <v>540.6782777216041</v>
      </c>
    </row>
    <row r="22" spans="1:9" ht="14.25">
      <c r="A22" s="31" t="s">
        <v>19</v>
      </c>
      <c r="B22" s="9">
        <v>1058</v>
      </c>
      <c r="C22" s="10">
        <v>370</v>
      </c>
      <c r="D22" s="11">
        <f t="shared" si="5"/>
        <v>0.13932051619699762</v>
      </c>
      <c r="E22" s="9">
        <v>201</v>
      </c>
      <c r="F22" s="10">
        <v>132</v>
      </c>
      <c r="G22" s="1">
        <f t="shared" si="6"/>
        <v>0.10941752857920523</v>
      </c>
      <c r="H22" s="17">
        <f t="shared" si="7"/>
        <v>857</v>
      </c>
      <c r="I22" s="18">
        <f t="shared" si="4"/>
        <v>392.84093473058533</v>
      </c>
    </row>
    <row r="23" spans="1:9" ht="14.25">
      <c r="A23" s="31" t="s">
        <v>20</v>
      </c>
      <c r="B23" s="9">
        <v>2037</v>
      </c>
      <c r="C23" s="10">
        <v>608</v>
      </c>
      <c r="D23" s="11">
        <f>B23/B$15</f>
        <v>0.26823808269686594</v>
      </c>
      <c r="E23" s="9">
        <v>396</v>
      </c>
      <c r="F23" s="10">
        <v>220</v>
      </c>
      <c r="G23" s="1">
        <f t="shared" si="6"/>
        <v>0.2155688622754491</v>
      </c>
      <c r="H23" s="17">
        <f>B23-E23</f>
        <v>1641</v>
      </c>
      <c r="I23" s="18">
        <f>((SQRT((C23/1.645)^2+(F23/1.645)^2)))*1.645</f>
        <v>646.578688173373</v>
      </c>
    </row>
    <row r="24" spans="1:9" ht="14.25">
      <c r="A24" s="31" t="s">
        <v>21</v>
      </c>
      <c r="B24" s="9">
        <v>1514</v>
      </c>
      <c r="C24" s="10">
        <v>484</v>
      </c>
      <c r="D24" s="11">
        <f>B24/B$15</f>
        <v>0.19936792204371873</v>
      </c>
      <c r="E24" s="9">
        <v>167</v>
      </c>
      <c r="F24" s="10">
        <v>115</v>
      </c>
      <c r="G24" s="1">
        <f t="shared" si="6"/>
        <v>0.09090909090909091</v>
      </c>
      <c r="H24" s="17">
        <f>B24-E24</f>
        <v>1347</v>
      </c>
      <c r="I24" s="18">
        <f>((SQRT((C24/1.645)^2+(F24/1.645)^2)))*1.645</f>
        <v>497.4746224683225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6656</v>
      </c>
      <c r="C27" s="10">
        <v>690</v>
      </c>
      <c r="D27" s="11">
        <f>B27/B$27</f>
        <v>1</v>
      </c>
      <c r="E27" s="9">
        <v>2799</v>
      </c>
      <c r="F27" s="10">
        <v>394</v>
      </c>
      <c r="G27" s="11">
        <f>E27/E$27</f>
        <v>1</v>
      </c>
      <c r="H27" s="17">
        <f>B27-E27</f>
        <v>3857</v>
      </c>
      <c r="I27" s="18">
        <f>((SQRT((C27/1.645)^2+(F27/1.645)^2)))*1.645</f>
        <v>794.5665485030187</v>
      </c>
    </row>
    <row r="28" spans="1:9" ht="14.25">
      <c r="A28" s="31" t="s">
        <v>22</v>
      </c>
      <c r="B28" s="9">
        <v>541</v>
      </c>
      <c r="C28" s="10">
        <v>178</v>
      </c>
      <c r="D28" s="11">
        <f aca="true" t="shared" si="8" ref="D28:D36">B28/B$27</f>
        <v>0.08128004807692307</v>
      </c>
      <c r="E28" s="9">
        <v>350</v>
      </c>
      <c r="F28" s="10">
        <v>135</v>
      </c>
      <c r="G28" s="11">
        <f aca="true" t="shared" si="9" ref="G28:G36">E28/E$27</f>
        <v>0.1250446588067167</v>
      </c>
      <c r="H28" s="17">
        <f>B28-E28</f>
        <v>191</v>
      </c>
      <c r="I28" s="18">
        <f aca="true" t="shared" si="10" ref="I28:I36">((SQRT((C28/1.645)^2+(F28/1.645)^2)))*1.645</f>
        <v>223.40322289528413</v>
      </c>
    </row>
    <row r="29" spans="1:9" ht="14.25">
      <c r="A29" s="31" t="s">
        <v>23</v>
      </c>
      <c r="B29" s="9">
        <v>1187</v>
      </c>
      <c r="C29" s="10">
        <v>282</v>
      </c>
      <c r="D29" s="11">
        <f t="shared" si="8"/>
        <v>0.17833533653846154</v>
      </c>
      <c r="E29" s="9">
        <v>1004</v>
      </c>
      <c r="F29" s="10">
        <v>238</v>
      </c>
      <c r="G29" s="11">
        <f t="shared" si="9"/>
        <v>0.35869953554841016</v>
      </c>
      <c r="H29" s="17">
        <f aca="true" t="shared" si="11" ref="H29:H36">B29-E29</f>
        <v>183</v>
      </c>
      <c r="I29" s="18">
        <f t="shared" si="10"/>
        <v>369.0094849729475</v>
      </c>
    </row>
    <row r="30" spans="1:9" ht="14.25">
      <c r="A30" s="31" t="s">
        <v>14</v>
      </c>
      <c r="B30" s="9">
        <v>609</v>
      </c>
      <c r="C30" s="10">
        <v>229</v>
      </c>
      <c r="D30" s="11">
        <f t="shared" si="8"/>
        <v>0.09149639423076923</v>
      </c>
      <c r="E30" s="9">
        <v>126</v>
      </c>
      <c r="F30" s="10">
        <v>67</v>
      </c>
      <c r="G30" s="11">
        <f t="shared" si="9"/>
        <v>0.04501607717041801</v>
      </c>
      <c r="H30" s="17">
        <f t="shared" si="11"/>
        <v>483</v>
      </c>
      <c r="I30" s="18">
        <f t="shared" si="10"/>
        <v>238.600083822282</v>
      </c>
    </row>
    <row r="31" spans="1:9" ht="14.25">
      <c r="A31" s="31" t="s">
        <v>15</v>
      </c>
      <c r="B31" s="9">
        <v>639</v>
      </c>
      <c r="C31" s="10">
        <v>197</v>
      </c>
      <c r="D31" s="11">
        <f t="shared" si="8"/>
        <v>0.09600360576923077</v>
      </c>
      <c r="E31" s="9">
        <v>296</v>
      </c>
      <c r="F31" s="10">
        <v>135</v>
      </c>
      <c r="G31" s="11">
        <f t="shared" si="9"/>
        <v>0.10575205430510896</v>
      </c>
      <c r="H31" s="17">
        <f t="shared" si="11"/>
        <v>343</v>
      </c>
      <c r="I31" s="18">
        <f t="shared" si="10"/>
        <v>238.81792227552774</v>
      </c>
    </row>
    <row r="32" spans="1:9" ht="14.25">
      <c r="A32" s="31" t="s">
        <v>16</v>
      </c>
      <c r="B32" s="9">
        <v>856</v>
      </c>
      <c r="C32" s="10">
        <v>264</v>
      </c>
      <c r="D32" s="11">
        <f t="shared" si="8"/>
        <v>0.12860576923076922</v>
      </c>
      <c r="E32" s="9">
        <v>222</v>
      </c>
      <c r="F32" s="10">
        <v>110</v>
      </c>
      <c r="G32" s="11">
        <f t="shared" si="9"/>
        <v>0.07931404072883172</v>
      </c>
      <c r="H32" s="17">
        <f t="shared" si="11"/>
        <v>634</v>
      </c>
      <c r="I32" s="18">
        <f t="shared" si="10"/>
        <v>285.99999999999994</v>
      </c>
    </row>
    <row r="33" spans="1:9" ht="14.25">
      <c r="A33" s="31" t="s">
        <v>17</v>
      </c>
      <c r="B33" s="9">
        <v>933</v>
      </c>
      <c r="C33" s="10">
        <v>246</v>
      </c>
      <c r="D33" s="11">
        <f t="shared" si="8"/>
        <v>0.14017427884615385</v>
      </c>
      <c r="E33" s="9">
        <v>318</v>
      </c>
      <c r="F33" s="10">
        <v>141</v>
      </c>
      <c r="G33" s="11">
        <f t="shared" si="9"/>
        <v>0.11361200428724544</v>
      </c>
      <c r="H33" s="17">
        <f t="shared" si="11"/>
        <v>615</v>
      </c>
      <c r="I33" s="18">
        <f t="shared" si="10"/>
        <v>283.54364743368876</v>
      </c>
    </row>
    <row r="34" spans="1:9" ht="14.25">
      <c r="A34" s="31" t="s">
        <v>24</v>
      </c>
      <c r="B34" s="9">
        <v>719</v>
      </c>
      <c r="C34" s="10">
        <v>238</v>
      </c>
      <c r="D34" s="11">
        <f t="shared" si="8"/>
        <v>0.10802283653846154</v>
      </c>
      <c r="E34" s="9">
        <v>177</v>
      </c>
      <c r="F34" s="10">
        <v>109</v>
      </c>
      <c r="G34" s="11">
        <f t="shared" si="9"/>
        <v>0.0632368703108253</v>
      </c>
      <c r="H34" s="17">
        <f t="shared" si="11"/>
        <v>542</v>
      </c>
      <c r="I34" s="18">
        <f t="shared" si="10"/>
        <v>261.7728022541685</v>
      </c>
    </row>
    <row r="35" spans="1:9" ht="14.25">
      <c r="A35" s="31" t="s">
        <v>25</v>
      </c>
      <c r="B35" s="9">
        <v>292</v>
      </c>
      <c r="C35" s="10">
        <v>135</v>
      </c>
      <c r="D35" s="11">
        <f t="shared" si="8"/>
        <v>0.043870192307692304</v>
      </c>
      <c r="E35" s="9">
        <v>56</v>
      </c>
      <c r="F35" s="10">
        <v>48</v>
      </c>
      <c r="G35" s="11">
        <f t="shared" si="9"/>
        <v>0.02000714540907467</v>
      </c>
      <c r="H35" s="17">
        <f t="shared" si="11"/>
        <v>236</v>
      </c>
      <c r="I35" s="18">
        <f t="shared" si="10"/>
        <v>143.27944723511462</v>
      </c>
    </row>
    <row r="36" spans="1:9" ht="14.25">
      <c r="A36" s="31" t="s">
        <v>26</v>
      </c>
      <c r="B36" s="9">
        <v>880</v>
      </c>
      <c r="C36" s="10">
        <v>263</v>
      </c>
      <c r="D36" s="11">
        <f t="shared" si="8"/>
        <v>0.13221153846153846</v>
      </c>
      <c r="E36" s="9">
        <v>250</v>
      </c>
      <c r="F36" s="10">
        <v>109</v>
      </c>
      <c r="G36" s="11">
        <f t="shared" si="9"/>
        <v>0.08931761343336907</v>
      </c>
      <c r="H36" s="17">
        <f t="shared" si="11"/>
        <v>630</v>
      </c>
      <c r="I36" s="18">
        <f t="shared" si="10"/>
        <v>284.69281690973514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B27" sqref="B27:C36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Southern Maryland Region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653</v>
      </c>
      <c r="C7" s="10">
        <v>176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653</v>
      </c>
      <c r="I7" s="18">
        <f aca="true" t="shared" si="2" ref="I7:I12">((SQRT((C7/1.645)^2+(F7/1.645)^2)))*1.645</f>
        <v>176</v>
      </c>
    </row>
    <row r="8" spans="1:9" ht="14.25">
      <c r="A8" s="25" t="s">
        <v>8</v>
      </c>
      <c r="B8" s="9">
        <v>20</v>
      </c>
      <c r="C8" s="10">
        <v>32</v>
      </c>
      <c r="D8" s="11">
        <f t="shared" si="0"/>
        <v>0.030627871362940276</v>
      </c>
      <c r="E8" s="9">
        <v>0</v>
      </c>
      <c r="F8" s="10">
        <v>0</v>
      </c>
      <c r="G8" s="1">
        <v>0</v>
      </c>
      <c r="H8" s="17">
        <f t="shared" si="1"/>
        <v>20</v>
      </c>
      <c r="I8" s="18">
        <f t="shared" si="2"/>
        <v>32</v>
      </c>
    </row>
    <row r="9" spans="1:9" ht="14.25">
      <c r="A9" s="25" t="s">
        <v>9</v>
      </c>
      <c r="B9" s="9">
        <v>73</v>
      </c>
      <c r="C9" s="10">
        <v>48</v>
      </c>
      <c r="D9" s="11">
        <f>B9/B$7</f>
        <v>0.11179173047473201</v>
      </c>
      <c r="E9" s="9">
        <v>0</v>
      </c>
      <c r="F9" s="10">
        <v>0</v>
      </c>
      <c r="G9" s="1">
        <v>0</v>
      </c>
      <c r="H9" s="17">
        <f t="shared" si="1"/>
        <v>73</v>
      </c>
      <c r="I9" s="18">
        <f>((SQRT((C9/1.645)^2+(F9/1.645)^2)))*1.645</f>
        <v>48</v>
      </c>
    </row>
    <row r="10" spans="1:9" ht="14.25">
      <c r="A10" s="25" t="s">
        <v>10</v>
      </c>
      <c r="B10" s="19">
        <v>296</v>
      </c>
      <c r="C10" s="19">
        <v>126</v>
      </c>
      <c r="D10" s="11">
        <f>B10/B$7</f>
        <v>0.45329249617151607</v>
      </c>
      <c r="E10" s="9">
        <v>0</v>
      </c>
      <c r="F10" s="10">
        <v>0</v>
      </c>
      <c r="G10" s="1">
        <v>0</v>
      </c>
      <c r="H10" s="17">
        <f t="shared" si="1"/>
        <v>296</v>
      </c>
      <c r="I10" s="18">
        <f>((SQRT((C10/1.645)^2+(F10/1.645)^2)))*1.645</f>
        <v>126.00000000000001</v>
      </c>
    </row>
    <row r="11" spans="1:9" ht="14.25">
      <c r="A11" s="25" t="s">
        <v>11</v>
      </c>
      <c r="B11" s="9">
        <v>157</v>
      </c>
      <c r="C11" s="10">
        <v>88</v>
      </c>
      <c r="D11" s="11">
        <f t="shared" si="0"/>
        <v>0.24042879019908117</v>
      </c>
      <c r="E11" s="9">
        <v>0</v>
      </c>
      <c r="F11" s="10">
        <v>0</v>
      </c>
      <c r="G11" s="1">
        <v>0</v>
      </c>
      <c r="H11" s="17">
        <f t="shared" si="1"/>
        <v>157</v>
      </c>
      <c r="I11" s="18">
        <f t="shared" si="2"/>
        <v>88</v>
      </c>
    </row>
    <row r="12" spans="1:9" ht="14.25">
      <c r="A12" s="25" t="s">
        <v>12</v>
      </c>
      <c r="B12" s="9">
        <v>107</v>
      </c>
      <c r="C12" s="10">
        <v>64</v>
      </c>
      <c r="D12" s="11">
        <f t="shared" si="0"/>
        <v>0.1638591117917305</v>
      </c>
      <c r="E12" s="9">
        <v>0</v>
      </c>
      <c r="F12" s="10">
        <v>0</v>
      </c>
      <c r="G12" s="1">
        <v>0</v>
      </c>
      <c r="H12" s="17">
        <f t="shared" si="1"/>
        <v>107</v>
      </c>
      <c r="I12" s="18">
        <f t="shared" si="2"/>
        <v>64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872</v>
      </c>
      <c r="C15" s="10">
        <v>255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872</v>
      </c>
      <c r="I15" s="18">
        <f aca="true" t="shared" si="3" ref="I15:I24">((SQRT((C15/1.645)^2+(F15/1.645)^2)))*1.645</f>
        <v>255</v>
      </c>
    </row>
    <row r="16" spans="1:9" ht="14.25">
      <c r="A16" s="25" t="s">
        <v>13</v>
      </c>
      <c r="B16" s="9">
        <v>0</v>
      </c>
      <c r="C16" s="10">
        <v>0</v>
      </c>
      <c r="D16" s="11">
        <f aca="true" t="shared" si="4" ref="D16:D24">B16/B$15</f>
        <v>0</v>
      </c>
      <c r="E16" s="9">
        <v>0</v>
      </c>
      <c r="F16" s="10">
        <v>0</v>
      </c>
      <c r="G16" s="1">
        <v>0</v>
      </c>
      <c r="H16" s="17">
        <f aca="true" t="shared" si="5" ref="H16:H24">B16-E16</f>
        <v>0</v>
      </c>
      <c r="I16" s="18">
        <f t="shared" si="3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25" t="s">
        <v>15</v>
      </c>
      <c r="B18" s="9">
        <v>0</v>
      </c>
      <c r="C18" s="10">
        <v>0</v>
      </c>
      <c r="D18" s="11">
        <f t="shared" si="4"/>
        <v>0</v>
      </c>
      <c r="E18" s="9">
        <v>0</v>
      </c>
      <c r="F18" s="10">
        <v>0</v>
      </c>
      <c r="G18" s="1">
        <v>0</v>
      </c>
      <c r="H18" s="17">
        <f t="shared" si="5"/>
        <v>0</v>
      </c>
      <c r="I18" s="18">
        <f t="shared" si="3"/>
        <v>0</v>
      </c>
    </row>
    <row r="19" spans="1:9" ht="14.25">
      <c r="A19" s="25" t="s">
        <v>16</v>
      </c>
      <c r="B19" s="9">
        <v>29</v>
      </c>
      <c r="C19" s="10">
        <v>33</v>
      </c>
      <c r="D19" s="11">
        <f t="shared" si="4"/>
        <v>0.033256880733944956</v>
      </c>
      <c r="E19" s="9">
        <v>0</v>
      </c>
      <c r="F19" s="10">
        <v>0</v>
      </c>
      <c r="G19" s="1">
        <v>0</v>
      </c>
      <c r="H19" s="17">
        <f t="shared" si="5"/>
        <v>29</v>
      </c>
      <c r="I19" s="18">
        <f t="shared" si="3"/>
        <v>33</v>
      </c>
    </row>
    <row r="20" spans="1:9" ht="14.25">
      <c r="A20" s="25" t="s">
        <v>17</v>
      </c>
      <c r="B20" s="9">
        <v>37</v>
      </c>
      <c r="C20" s="10">
        <v>37</v>
      </c>
      <c r="D20" s="11">
        <f t="shared" si="4"/>
        <v>0.04243119266055046</v>
      </c>
      <c r="E20" s="9">
        <v>0</v>
      </c>
      <c r="F20" s="10">
        <v>0</v>
      </c>
      <c r="G20" s="1">
        <v>0</v>
      </c>
      <c r="H20" s="17">
        <f t="shared" si="5"/>
        <v>37</v>
      </c>
      <c r="I20" s="18">
        <f t="shared" si="3"/>
        <v>37</v>
      </c>
    </row>
    <row r="21" spans="1:9" ht="14.25">
      <c r="A21" s="25" t="s">
        <v>18</v>
      </c>
      <c r="B21" s="9">
        <v>284</v>
      </c>
      <c r="C21" s="10">
        <v>165</v>
      </c>
      <c r="D21" s="11">
        <f t="shared" si="4"/>
        <v>0.3256880733944954</v>
      </c>
      <c r="E21" s="9">
        <v>0</v>
      </c>
      <c r="F21" s="10">
        <v>0</v>
      </c>
      <c r="G21" s="1">
        <v>0</v>
      </c>
      <c r="H21" s="17">
        <f t="shared" si="5"/>
        <v>284</v>
      </c>
      <c r="I21" s="18">
        <f t="shared" si="3"/>
        <v>165</v>
      </c>
    </row>
    <row r="22" spans="1:9" ht="14.25">
      <c r="A22" s="25" t="s">
        <v>19</v>
      </c>
      <c r="B22" s="9">
        <v>218</v>
      </c>
      <c r="C22" s="10">
        <v>135</v>
      </c>
      <c r="D22" s="11">
        <f t="shared" si="4"/>
        <v>0.25</v>
      </c>
      <c r="E22" s="9">
        <v>0</v>
      </c>
      <c r="F22" s="10">
        <v>0</v>
      </c>
      <c r="G22" s="1">
        <v>0</v>
      </c>
      <c r="H22" s="17">
        <f t="shared" si="5"/>
        <v>218</v>
      </c>
      <c r="I22" s="18">
        <f t="shared" si="3"/>
        <v>135</v>
      </c>
    </row>
    <row r="23" spans="1:9" ht="14.25">
      <c r="A23" s="25" t="s">
        <v>20</v>
      </c>
      <c r="B23" s="9">
        <v>129</v>
      </c>
      <c r="C23" s="10">
        <v>89</v>
      </c>
      <c r="D23" s="11">
        <f t="shared" si="4"/>
        <v>0.14793577981651376</v>
      </c>
      <c r="E23" s="9">
        <v>0</v>
      </c>
      <c r="F23" s="10">
        <v>0</v>
      </c>
      <c r="G23" s="1">
        <v>0</v>
      </c>
      <c r="H23" s="17">
        <f t="shared" si="5"/>
        <v>129</v>
      </c>
      <c r="I23" s="18">
        <f t="shared" si="3"/>
        <v>89</v>
      </c>
    </row>
    <row r="24" spans="1:9" ht="14.25">
      <c r="A24" s="25" t="s">
        <v>21</v>
      </c>
      <c r="B24" s="9">
        <v>175</v>
      </c>
      <c r="C24" s="10">
        <v>96</v>
      </c>
      <c r="D24" s="11">
        <f t="shared" si="4"/>
        <v>0.2006880733944954</v>
      </c>
      <c r="E24" s="9">
        <v>0</v>
      </c>
      <c r="F24" s="10">
        <v>0</v>
      </c>
      <c r="G24" s="1">
        <v>0</v>
      </c>
      <c r="H24" s="17">
        <f t="shared" si="5"/>
        <v>175</v>
      </c>
      <c r="I24" s="18">
        <f t="shared" si="3"/>
        <v>96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767</v>
      </c>
      <c r="C27" s="10">
        <v>189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767</v>
      </c>
      <c r="I27" s="18">
        <f>((SQRT((C27/1.645)^2+(F27/1.645)^2)))*1.645</f>
        <v>189</v>
      </c>
    </row>
    <row r="28" spans="1:9" ht="14.25">
      <c r="A28" s="25" t="s">
        <v>22</v>
      </c>
      <c r="B28" s="9">
        <v>97</v>
      </c>
      <c r="C28" s="10">
        <v>56</v>
      </c>
      <c r="D28" s="11">
        <f aca="true" t="shared" si="6" ref="D28:D36">B28/B$27</f>
        <v>0.12646675358539766</v>
      </c>
      <c r="E28" s="9">
        <v>0</v>
      </c>
      <c r="F28" s="10">
        <v>0</v>
      </c>
      <c r="G28" s="1">
        <v>0</v>
      </c>
      <c r="H28" s="17">
        <f>B28-E28</f>
        <v>97</v>
      </c>
      <c r="I28" s="18">
        <f aca="true" t="shared" si="7" ref="I28:I36">((SQRT((C28/1.645)^2+(F28/1.645)^2)))*1.645</f>
        <v>56</v>
      </c>
    </row>
    <row r="29" spans="1:9" ht="14.25">
      <c r="A29" s="25" t="s">
        <v>23</v>
      </c>
      <c r="B29" s="9">
        <v>106</v>
      </c>
      <c r="C29" s="10">
        <v>63</v>
      </c>
      <c r="D29" s="11">
        <f t="shared" si="6"/>
        <v>0.13820078226857888</v>
      </c>
      <c r="E29" s="9">
        <v>0</v>
      </c>
      <c r="F29" s="10">
        <v>0</v>
      </c>
      <c r="G29" s="1">
        <v>0</v>
      </c>
      <c r="H29" s="17">
        <f aca="true" t="shared" si="8" ref="H29:H36">B29-E29</f>
        <v>106</v>
      </c>
      <c r="I29" s="18">
        <f t="shared" si="7"/>
        <v>63.00000000000001</v>
      </c>
    </row>
    <row r="30" spans="1:9" ht="14.25">
      <c r="A30" s="25" t="s">
        <v>14</v>
      </c>
      <c r="B30" s="9">
        <v>22</v>
      </c>
      <c r="C30" s="10">
        <v>23</v>
      </c>
      <c r="D30" s="11">
        <f t="shared" si="6"/>
        <v>0.028683181225554105</v>
      </c>
      <c r="E30" s="9">
        <v>0</v>
      </c>
      <c r="F30" s="10">
        <v>0</v>
      </c>
      <c r="G30" s="1">
        <v>0</v>
      </c>
      <c r="H30" s="17">
        <f t="shared" si="8"/>
        <v>22</v>
      </c>
      <c r="I30" s="18">
        <f t="shared" si="7"/>
        <v>23</v>
      </c>
    </row>
    <row r="31" spans="1:9" ht="14.25">
      <c r="A31" s="25" t="s">
        <v>15</v>
      </c>
      <c r="B31" s="9">
        <v>31</v>
      </c>
      <c r="C31" s="10">
        <v>29</v>
      </c>
      <c r="D31" s="11">
        <f t="shared" si="6"/>
        <v>0.04041720990873533</v>
      </c>
      <c r="E31" s="9">
        <v>0</v>
      </c>
      <c r="F31" s="10">
        <v>0</v>
      </c>
      <c r="G31" s="1">
        <v>0</v>
      </c>
      <c r="H31" s="17">
        <f t="shared" si="8"/>
        <v>31</v>
      </c>
      <c r="I31" s="18">
        <f t="shared" si="7"/>
        <v>28.999999999999996</v>
      </c>
    </row>
    <row r="32" spans="1:9" ht="14.25">
      <c r="A32" s="25" t="s">
        <v>16</v>
      </c>
      <c r="B32" s="9">
        <v>29</v>
      </c>
      <c r="C32" s="10">
        <v>33</v>
      </c>
      <c r="D32" s="11">
        <f t="shared" si="6"/>
        <v>0.03780964797913951</v>
      </c>
      <c r="E32" s="9">
        <v>0</v>
      </c>
      <c r="F32" s="10">
        <v>0</v>
      </c>
      <c r="G32" s="1">
        <v>0</v>
      </c>
      <c r="H32" s="17">
        <f t="shared" si="8"/>
        <v>29</v>
      </c>
      <c r="I32" s="18">
        <f t="shared" si="7"/>
        <v>33</v>
      </c>
    </row>
    <row r="33" spans="1:9" ht="14.25">
      <c r="A33" s="25" t="s">
        <v>17</v>
      </c>
      <c r="B33" s="9">
        <v>134</v>
      </c>
      <c r="C33" s="10">
        <v>82</v>
      </c>
      <c r="D33" s="11">
        <f t="shared" si="6"/>
        <v>0.17470664928292046</v>
      </c>
      <c r="E33" s="9">
        <v>0</v>
      </c>
      <c r="F33" s="10">
        <v>0</v>
      </c>
      <c r="G33" s="1">
        <v>0</v>
      </c>
      <c r="H33" s="17">
        <f t="shared" si="8"/>
        <v>134</v>
      </c>
      <c r="I33" s="18">
        <f t="shared" si="7"/>
        <v>82</v>
      </c>
    </row>
    <row r="34" spans="1:9" ht="14.25">
      <c r="A34" s="25" t="s">
        <v>24</v>
      </c>
      <c r="B34" s="9">
        <v>68</v>
      </c>
      <c r="C34" s="10">
        <v>74</v>
      </c>
      <c r="D34" s="11">
        <f t="shared" si="6"/>
        <v>0.08865710560625815</v>
      </c>
      <c r="E34" s="9">
        <v>0</v>
      </c>
      <c r="F34" s="10">
        <v>0</v>
      </c>
      <c r="G34" s="1">
        <v>0</v>
      </c>
      <c r="H34" s="17">
        <f t="shared" si="8"/>
        <v>68</v>
      </c>
      <c r="I34" s="18">
        <f t="shared" si="7"/>
        <v>74</v>
      </c>
    </row>
    <row r="35" spans="1:9" ht="14.25">
      <c r="A35" s="25" t="s">
        <v>25</v>
      </c>
      <c r="B35" s="9">
        <v>112</v>
      </c>
      <c r="C35" s="10">
        <v>75</v>
      </c>
      <c r="D35" s="11">
        <f t="shared" si="6"/>
        <v>0.14602346805736635</v>
      </c>
      <c r="E35" s="9">
        <v>0</v>
      </c>
      <c r="F35" s="10">
        <v>0</v>
      </c>
      <c r="G35" s="1">
        <v>0</v>
      </c>
      <c r="H35" s="17">
        <f t="shared" si="8"/>
        <v>112</v>
      </c>
      <c r="I35" s="18">
        <f t="shared" si="7"/>
        <v>75</v>
      </c>
    </row>
    <row r="36" spans="1:9" ht="14.25">
      <c r="A36" s="25" t="s">
        <v>26</v>
      </c>
      <c r="B36" s="9">
        <v>168</v>
      </c>
      <c r="C36" s="10">
        <v>90</v>
      </c>
      <c r="D36" s="11">
        <f t="shared" si="6"/>
        <v>0.21903520208604954</v>
      </c>
      <c r="E36" s="9">
        <v>0</v>
      </c>
      <c r="F36" s="10">
        <v>0</v>
      </c>
      <c r="G36" s="1">
        <v>0</v>
      </c>
      <c r="H36" s="17">
        <f t="shared" si="8"/>
        <v>168</v>
      </c>
      <c r="I36" s="18">
        <f t="shared" si="7"/>
        <v>90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2014-03-05T16:32:12Z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