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<sst xmlns="http://schemas.openxmlformats.org/spreadsheetml/2006/main" count="237" uniqueCount="41">
  <si>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</si>
  <si>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</si>
  <si>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</si>
  <si>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</si>
  <si>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</si>
  <si>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</si>
  <si>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</si>
  <si>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</si>
  <si>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</si>
  <si>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</si>
  <si>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</si>
  <si>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</si>
  <si>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</si>
  <si>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</si>
  <si>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</si>
  <si>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</si>
  <si>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</si>
  <si>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</si>
  <si>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</si>
  <si>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</si>
  <si>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</si>
  <si>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</si>
  <si>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</si>
  <si>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</si>
  <si>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</si>
  <si>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</si>
  <si>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</si>
  <si>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</si>
  <si>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</si>
  <si>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</si>
  <si>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</si>
  <si>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</si>
  <si>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</si>
  <si>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</si>
  <si>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</si>
  <si>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</si>
  <si>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</si>
  <si>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</si>
  <si>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</si>
  <si>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</si>
  <si>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Prince George's 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</si>
</sst>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Prince George's County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29983</v>
      </c>
      <c r="C7" s="19">
        <f>((SQRT((Intra!C7/1.645)^2+(Inter!C7/1.645)^2+(Foreign!C7/1.645)^2))*1.645)</f>
        <v>1454.8408847705648</v>
      </c>
      <c r="D7" s="11">
        <f aca="true" t="shared" si="0" ref="D7:D12">B7/B$7</f>
        <v>1</v>
      </c>
      <c r="E7" s="9">
        <f>Intra!E7+Inter!E7+Foreign!E7</f>
        <v>23888</v>
      </c>
      <c r="F7" s="10">
        <f>((SQRT((Intra!F7/1.645)^2+(Inter!F7/1.645)^2+(Foreign!F7/1.645)^2))*1.645)</f>
        <v>1390.2467406902992</v>
      </c>
      <c r="G7" s="1">
        <f aca="true" t="shared" si="1" ref="G7:G12">E7/E$7</f>
        <v>1</v>
      </c>
      <c r="H7" s="17">
        <f>Intra!H7+Inter!H7+Foreign!H7</f>
        <v>6095</v>
      </c>
      <c r="I7" s="18">
        <f>((SQRT((Intra!I7/1.645)^2+(Inter!I7/1.645)^2+(Foreign!I7/1.645)^2))*1.645)</f>
        <v>2012.2991825272902</v>
      </c>
      <c r="K7" s="21"/>
    </row>
    <row r="8" spans="1:11" ht="14.25">
      <c r="A8" s="43" t="s">
        <v>8</v>
      </c>
      <c r="B8" s="9">
        <f>Intra!B8+Inter!B8+Foreign!B8</f>
        <v>4070</v>
      </c>
      <c r="C8" s="19">
        <f>((SQRT((Intra!C8/1.645)^2+(Inter!C8/1.645)^2+(Foreign!C8/1.645)^2))*1.645)</f>
        <v>579.3030295104627</v>
      </c>
      <c r="D8" s="11">
        <f t="shared" si="0"/>
        <v>0.13574358803321881</v>
      </c>
      <c r="E8" s="9">
        <f>Intra!E8+Inter!E8+Foreign!E8</f>
        <v>3208</v>
      </c>
      <c r="F8" s="10">
        <f>((SQRT((Intra!F8/1.645)^2+(Inter!F8/1.645)^2+(Foreign!F8/1.645)^2))*1.645)</f>
        <v>509.7548430373173</v>
      </c>
      <c r="G8" s="1">
        <f t="shared" si="1"/>
        <v>0.13429336905559278</v>
      </c>
      <c r="H8" s="17">
        <f>Intra!H8+Inter!H8+Foreign!H8</f>
        <v>862</v>
      </c>
      <c r="I8" s="18">
        <f>((SQRT((Intra!I8/1.645)^2+(Inter!I8/1.645)^2+(Foreign!I8/1.645)^2))*1.645)</f>
        <v>771.648883884374</v>
      </c>
      <c r="K8" s="21"/>
    </row>
    <row r="9" spans="1:11" ht="14.25">
      <c r="A9" s="43" t="s">
        <v>9</v>
      </c>
      <c r="B9" s="9">
        <f>Intra!B9+Inter!B9+Foreign!B9</f>
        <v>7596</v>
      </c>
      <c r="C9" s="10">
        <f>((SQRT((Intra!C9/1.645)^2+(Inter!C9/1.645)^2+(Foreign!C9/1.645)^2))*1.645)</f>
        <v>744.2822045434111</v>
      </c>
      <c r="D9" s="11">
        <f t="shared" si="0"/>
        <v>0.2533435613514325</v>
      </c>
      <c r="E9" s="9">
        <f>Intra!E9+Inter!E9+Foreign!E9</f>
        <v>5146</v>
      </c>
      <c r="F9" s="10">
        <f>((SQRT((Intra!F9/1.645)^2+(Inter!F9/1.645)^2+(Foreign!F9/1.645)^2))*1.645)</f>
        <v>623.8092657215025</v>
      </c>
      <c r="G9" s="1">
        <f t="shared" si="1"/>
        <v>0.21542196918955123</v>
      </c>
      <c r="H9" s="17">
        <f>Intra!H9+Inter!H9+Foreign!H9</f>
        <v>2450</v>
      </c>
      <c r="I9" s="18">
        <f>((SQRT((Intra!I9/1.645)^2+(Inter!I9/1.645)^2+(Foreign!I9/1.645)^2))*1.645)</f>
        <v>971.1302693253876</v>
      </c>
      <c r="K9" s="21"/>
    </row>
    <row r="10" spans="1:11" ht="14.25">
      <c r="A10" s="43" t="s">
        <v>10</v>
      </c>
      <c r="B10" s="9">
        <f>Intra!B10+Inter!B10+Foreign!B10</f>
        <v>8002</v>
      </c>
      <c r="C10" s="19">
        <f>((SQRT((Intra!C10/1.645)^2+(Inter!C10/1.645)^2+(Foreign!C10/1.645)^2))*1.645)</f>
        <v>774.5844046971253</v>
      </c>
      <c r="D10" s="11">
        <f t="shared" si="0"/>
        <v>0.26688456792182236</v>
      </c>
      <c r="E10" s="9">
        <f>Intra!E10+Inter!E10+Foreign!E10</f>
        <v>7204</v>
      </c>
      <c r="F10" s="10">
        <f>((SQRT((Intra!F10/1.645)^2+(Inter!F10/1.645)^2+(Foreign!F10/1.645)^2))*1.645)</f>
        <v>748.2312476768128</v>
      </c>
      <c r="G10" s="1">
        <f t="shared" si="1"/>
        <v>0.30157401205626255</v>
      </c>
      <c r="H10" s="17">
        <f>Intra!H10+Inter!H10+Foreign!H10</f>
        <v>798</v>
      </c>
      <c r="I10" s="18">
        <f>((SQRT((Intra!I10/1.645)^2+(Inter!I10/1.645)^2+(Foreign!I10/1.645)^2))*1.645)</f>
        <v>1076.9545022887457</v>
      </c>
      <c r="K10" s="21"/>
    </row>
    <row r="11" spans="1:11" s="2" customFormat="1" ht="14.25">
      <c r="A11" s="43" t="s">
        <v>11</v>
      </c>
      <c r="B11" s="9">
        <f>Intra!B11+Inter!B11+Foreign!B11</f>
        <v>6096</v>
      </c>
      <c r="C11" s="10">
        <f>((SQRT((Intra!C11/1.645)^2+(Inter!C11/1.645)^2+(Foreign!C11/1.645)^2))*1.645)</f>
        <v>624.4781821649176</v>
      </c>
      <c r="D11" s="11">
        <f t="shared" si="0"/>
        <v>0.2033152119534403</v>
      </c>
      <c r="E11" s="9">
        <f>Intra!E11+Inter!E11+Foreign!E11</f>
        <v>5215</v>
      </c>
      <c r="F11" s="10">
        <f>((SQRT((Intra!F11/1.645)^2+(Inter!F11/1.645)^2+(Foreign!F11/1.645)^2))*1.645)</f>
        <v>720.1756730131892</v>
      </c>
      <c r="G11" s="1">
        <f t="shared" si="1"/>
        <v>0.21831044876088412</v>
      </c>
      <c r="H11" s="17">
        <f>Intra!H11+Inter!H11+Foreign!H11</f>
        <v>881</v>
      </c>
      <c r="I11" s="18">
        <f>((SQRT((Intra!I11/1.645)^2+(Inter!I11/1.645)^2+(Foreign!I11/1.645)^2))*1.645)</f>
        <v>953.2187576836704</v>
      </c>
      <c r="K11" s="21"/>
    </row>
    <row r="12" spans="1:11" s="2" customFormat="1" ht="14.25">
      <c r="A12" s="43" t="s">
        <v>12</v>
      </c>
      <c r="B12" s="9">
        <f>Intra!B12+Inter!B12+Foreign!B12</f>
        <v>4219</v>
      </c>
      <c r="C12" s="10">
        <f>((SQRT((Intra!C12/1.645)^2+(Inter!C12/1.645)^2+(Foreign!C12/1.645)^2))*1.645)</f>
        <v>487.0831551183021</v>
      </c>
      <c r="D12" s="11">
        <f t="shared" si="0"/>
        <v>0.14071307074008604</v>
      </c>
      <c r="E12" s="9">
        <f>Intra!E12+Inter!E12+Foreign!E12</f>
        <v>3115</v>
      </c>
      <c r="F12" s="10">
        <f>((SQRT((Intra!F12/1.645)^2+(Inter!F12/1.645)^2+(Foreign!F12/1.645)^2))*1.645)</f>
        <v>454.67021015236975</v>
      </c>
      <c r="G12" s="1">
        <f t="shared" si="1"/>
        <v>0.13040020093770932</v>
      </c>
      <c r="H12" s="17">
        <f>Intra!H12+Inter!H12+Foreign!H12</f>
        <v>1104</v>
      </c>
      <c r="I12" s="18">
        <f>((SQRT((Intra!I12/1.645)^2+(Inter!I12/1.645)^2+(Foreign!I12/1.645)^2))*1.645)</f>
        <v>666.3144903121948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48028</v>
      </c>
      <c r="C15" s="10">
        <f>((SQRT((Intra!C15/1.645)^2+(Inter!C15/1.645)^2+(Foreign!C15/1.645)^2))*1.645)</f>
        <v>2383.803263694385</v>
      </c>
      <c r="D15" s="11">
        <f>B15/B$15</f>
        <v>1</v>
      </c>
      <c r="E15" s="9">
        <f>Intra!E15+Inter!E15+Foreign!E15</f>
        <v>38569</v>
      </c>
      <c r="F15" s="10">
        <f>((SQRT((Intra!F15/1.645)^2+(Inter!F15/1.645)^2+(Foreign!F15/1.645)^2))*1.645)</f>
        <v>2546.0561659162195</v>
      </c>
      <c r="G15" s="1">
        <f>E15/E$15</f>
        <v>1</v>
      </c>
      <c r="H15" s="17">
        <f>Intra!H15+Inter!H15+Foreign!H15</f>
        <v>9459</v>
      </c>
      <c r="I15" s="18">
        <f>((SQRT((Intra!I15/1.645)^2+(Inter!I15/1.645)^2+(Foreign!I15/1.645)^2))*1.645)</f>
        <v>3487.824536871085</v>
      </c>
      <c r="K15" s="21"/>
    </row>
    <row r="16" spans="1:11" ht="14.25">
      <c r="A16" s="43" t="s">
        <v>13</v>
      </c>
      <c r="B16" s="9">
        <f>Intra!B16+Inter!B16+Foreign!B16</f>
        <v>2370</v>
      </c>
      <c r="C16" s="10">
        <f>((SQRT((Intra!C16/1.645)^2+(Inter!C16/1.645)^2+(Foreign!C16/1.645)^2))*1.645)</f>
        <v>525.0704714607364</v>
      </c>
      <c r="D16" s="11">
        <f aca="true" t="shared" si="2" ref="D16:D24">B16/B$15</f>
        <v>0.04934621470808695</v>
      </c>
      <c r="E16" s="9">
        <f>Intra!E16+Inter!E16+Foreign!E16</f>
        <v>2085</v>
      </c>
      <c r="F16" s="10">
        <f>((SQRT((Intra!F16/1.645)^2+(Inter!F16/1.645)^2+(Foreign!F16/1.645)^2))*1.645)</f>
        <v>576.6697495100641</v>
      </c>
      <c r="G16" s="1">
        <f aca="true" t="shared" si="3" ref="G16:G24">E16/E$15</f>
        <v>0.05405895926780575</v>
      </c>
      <c r="H16" s="17">
        <f>Intra!H16+Inter!H16+Foreign!H16</f>
        <v>285</v>
      </c>
      <c r="I16" s="18">
        <f>((SQRT((Intra!I16/1.645)^2+(Inter!I16/1.645)^2+(Foreign!I16/1.645)^2))*1.645)</f>
        <v>779.9019169100688</v>
      </c>
      <c r="K16" s="21"/>
    </row>
    <row r="17" spans="1:11" ht="14.25">
      <c r="A17" s="43" t="s">
        <v>14</v>
      </c>
      <c r="B17" s="9">
        <f>Intra!B17+Inter!B17+Foreign!B17</f>
        <v>851</v>
      </c>
      <c r="C17" s="10">
        <f>((SQRT((Intra!C17/1.645)^2+(Inter!C17/1.645)^2+(Foreign!C17/1.645)^2))*1.645)</f>
        <v>245.96747752497689</v>
      </c>
      <c r="D17" s="11">
        <f t="shared" si="2"/>
        <v>0.01771883068210211</v>
      </c>
      <c r="E17" s="9">
        <f>Intra!E17+Inter!E17+Foreign!E17</f>
        <v>1362</v>
      </c>
      <c r="F17" s="10">
        <f>((SQRT((Intra!F17/1.645)^2+(Inter!F17/1.645)^2+(Foreign!F17/1.645)^2))*1.645)</f>
        <v>416.60172827293934</v>
      </c>
      <c r="G17" s="1">
        <f t="shared" si="3"/>
        <v>0.03531333454328606</v>
      </c>
      <c r="H17" s="17">
        <f>Intra!H17+Inter!H17+Foreign!H17</f>
        <v>-511</v>
      </c>
      <c r="I17" s="18">
        <f>((SQRT((Intra!I17/1.645)^2+(Inter!I17/1.645)^2+(Foreign!I17/1.645)^2))*1.645)</f>
        <v>483.79437780941606</v>
      </c>
      <c r="K17" s="21"/>
    </row>
    <row r="18" spans="1:11" ht="14.25">
      <c r="A18" s="43" t="s">
        <v>15</v>
      </c>
      <c r="B18" s="9">
        <f>Intra!B18+Inter!B18+Foreign!B18</f>
        <v>3045</v>
      </c>
      <c r="C18" s="10">
        <f>((SQRT((Intra!C18/1.645)^2+(Inter!C18/1.645)^2+(Foreign!C18/1.645)^2))*1.645)</f>
        <v>610.732347268425</v>
      </c>
      <c r="D18" s="11">
        <f t="shared" si="2"/>
        <v>0.06340051636545349</v>
      </c>
      <c r="E18" s="9">
        <f>Intra!E18+Inter!E18+Foreign!E18</f>
        <v>2561</v>
      </c>
      <c r="F18" s="10">
        <f>((SQRT((Intra!F18/1.645)^2+(Inter!F18/1.645)^2+(Foreign!F18/1.645)^2))*1.645)</f>
        <v>558.0008960566282</v>
      </c>
      <c r="G18" s="1">
        <f t="shared" si="3"/>
        <v>0.0664004770670746</v>
      </c>
      <c r="H18" s="17">
        <f>Intra!H18+Inter!H18+Foreign!H18</f>
        <v>484</v>
      </c>
      <c r="I18" s="18">
        <f>((SQRT((Intra!I18/1.645)^2+(Inter!I18/1.645)^2+(Foreign!I18/1.645)^2))*1.645)</f>
        <v>827.2599349660298</v>
      </c>
      <c r="K18" s="21"/>
    </row>
    <row r="19" spans="1:11" s="2" customFormat="1" ht="14.25">
      <c r="A19" s="43" t="s">
        <v>16</v>
      </c>
      <c r="B19" s="9">
        <f>Intra!B19+Inter!B19+Foreign!B19</f>
        <v>3307</v>
      </c>
      <c r="C19" s="10">
        <f>((SQRT((Intra!C19/1.645)^2+(Inter!C19/1.645)^2+(Foreign!C19/1.645)^2))*1.645)</f>
        <v>610.0909768223097</v>
      </c>
      <c r="D19" s="11">
        <f t="shared" si="2"/>
        <v>0.06885566752727576</v>
      </c>
      <c r="E19" s="9">
        <f>Intra!E19+Inter!E19+Foreign!E19</f>
        <v>2961</v>
      </c>
      <c r="F19" s="10">
        <f>((SQRT((Intra!F19/1.645)^2+(Inter!F19/1.645)^2+(Foreign!F19/1.645)^2))*1.645)</f>
        <v>684.597692079078</v>
      </c>
      <c r="G19" s="1">
        <f t="shared" si="3"/>
        <v>0.07677150042780471</v>
      </c>
      <c r="H19" s="17">
        <f>Intra!H19+Inter!H19+Foreign!H19</f>
        <v>346</v>
      </c>
      <c r="I19" s="18">
        <f>((SQRT((Intra!I19/1.645)^2+(Inter!I19/1.645)^2+(Foreign!I19/1.645)^2))*1.645)</f>
        <v>916.9978189723245</v>
      </c>
      <c r="K19" s="21"/>
    </row>
    <row r="20" spans="1:11" s="2" customFormat="1" ht="14.25">
      <c r="A20" s="43" t="s">
        <v>17</v>
      </c>
      <c r="B20" s="9">
        <f>Intra!B20+Inter!B20+Foreign!B20</f>
        <v>5958</v>
      </c>
      <c r="C20" s="10">
        <f>((SQRT((Intra!C20/1.645)^2+(Inter!C20/1.645)^2+(Foreign!C20/1.645)^2))*1.645)</f>
        <v>867.7107813090719</v>
      </c>
      <c r="D20" s="11">
        <f t="shared" si="2"/>
        <v>0.12405263596235529</v>
      </c>
      <c r="E20" s="9">
        <f>Intra!E20+Inter!E20+Foreign!E20</f>
        <v>6551</v>
      </c>
      <c r="F20" s="10">
        <f>((SQRT((Intra!F20/1.645)^2+(Inter!F20/1.645)^2+(Foreign!F20/1.645)^2))*1.645)</f>
        <v>1056.6598317339408</v>
      </c>
      <c r="G20" s="1">
        <f t="shared" si="3"/>
        <v>0.16985143509035755</v>
      </c>
      <c r="H20" s="17">
        <f>Intra!H20+Inter!H20+Foreign!H20</f>
        <v>-593</v>
      </c>
      <c r="I20" s="18">
        <f>((SQRT((Intra!I20/1.645)^2+(Inter!I20/1.645)^2+(Foreign!I20/1.645)^2))*1.645)</f>
        <v>1367.2790497919582</v>
      </c>
      <c r="K20" s="21"/>
    </row>
    <row r="21" spans="1:11" s="2" customFormat="1" ht="14.25">
      <c r="A21" s="43" t="s">
        <v>18</v>
      </c>
      <c r="B21" s="9">
        <f>Intra!B21+Inter!B21+Foreign!B21</f>
        <v>10232</v>
      </c>
      <c r="C21" s="10">
        <f>((SQRT((Intra!C21/1.645)^2+(Inter!C21/1.645)^2+(Foreign!C21/1.645)^2))*1.645)</f>
        <v>1125.510550816828</v>
      </c>
      <c r="D21" s="11">
        <f t="shared" si="2"/>
        <v>0.21304239193803615</v>
      </c>
      <c r="E21" s="9">
        <f>Intra!E21+Inter!E21+Foreign!E21</f>
        <v>6255</v>
      </c>
      <c r="F21" s="10">
        <f>((SQRT((Intra!F21/1.645)^2+(Inter!F21/1.645)^2+(Foreign!F21/1.645)^2))*1.645)</f>
        <v>1005.9552673951263</v>
      </c>
      <c r="G21" s="1">
        <f t="shared" si="3"/>
        <v>0.16217687780341725</v>
      </c>
      <c r="H21" s="17">
        <f>Intra!H21+Inter!H21+Foreign!H21</f>
        <v>3977</v>
      </c>
      <c r="I21" s="18">
        <f>((SQRT((Intra!I21/1.645)^2+(Inter!I21/1.645)^2+(Foreign!I21/1.645)^2))*1.645)</f>
        <v>1509.5429771954161</v>
      </c>
      <c r="K21" s="21"/>
    </row>
    <row r="22" spans="1:11" s="2" customFormat="1" ht="14.25">
      <c r="A22" s="43" t="s">
        <v>19</v>
      </c>
      <c r="B22" s="9">
        <f>Intra!B22+Inter!B22+Foreign!B22</f>
        <v>6874</v>
      </c>
      <c r="C22" s="10">
        <f>((SQRT((Intra!C22/1.645)^2+(Inter!C22/1.645)^2+(Foreign!C22/1.645)^2))*1.645)</f>
        <v>944.1059262603959</v>
      </c>
      <c r="D22" s="11">
        <f t="shared" si="2"/>
        <v>0.1431248438410927</v>
      </c>
      <c r="E22" s="9">
        <f>Intra!E22+Inter!E22+Foreign!E22</f>
        <v>5443</v>
      </c>
      <c r="F22" s="10">
        <f>((SQRT((Intra!F22/1.645)^2+(Inter!F22/1.645)^2+(Foreign!F22/1.645)^2))*1.645)</f>
        <v>1082.591797493404</v>
      </c>
      <c r="G22" s="1">
        <f t="shared" si="3"/>
        <v>0.14112370038113511</v>
      </c>
      <c r="H22" s="17">
        <f>Intra!H22+Inter!H22+Foreign!H22</f>
        <v>1431</v>
      </c>
      <c r="I22" s="18">
        <f>((SQRT((Intra!I22/1.645)^2+(Inter!I22/1.645)^2+(Foreign!I22/1.645)^2))*1.645)</f>
        <v>1436.433430410195</v>
      </c>
      <c r="K22" s="21"/>
    </row>
    <row r="23" spans="1:11" s="2" customFormat="1" ht="14.25">
      <c r="A23" s="43" t="s">
        <v>20</v>
      </c>
      <c r="B23" s="9">
        <f>Intra!B23+Inter!B23+Foreign!B23</f>
        <v>8855</v>
      </c>
      <c r="C23" s="10">
        <f>((SQRT((Intra!C23/1.645)^2+(Inter!C23/1.645)^2+(Foreign!C23/1.645)^2))*1.645)</f>
        <v>1028.9805634704671</v>
      </c>
      <c r="D23" s="11">
        <f t="shared" si="2"/>
        <v>0.1843716165570084</v>
      </c>
      <c r="E23" s="9">
        <f>Intra!E23+Inter!E23+Foreign!E23</f>
        <v>7357</v>
      </c>
      <c r="F23" s="10">
        <f>((SQRT((Intra!F23/1.645)^2+(Inter!F23/1.645)^2+(Foreign!F23/1.645)^2))*1.645)</f>
        <v>1216.4086484401532</v>
      </c>
      <c r="G23" s="1">
        <f t="shared" si="3"/>
        <v>0.19074904716222874</v>
      </c>
      <c r="H23" s="17">
        <f>Intra!H23+Inter!H23+Foreign!H23</f>
        <v>1498</v>
      </c>
      <c r="I23" s="18">
        <f>((SQRT((Intra!I23/1.645)^2+(Inter!I23/1.645)^2+(Foreign!I23/1.645)^2))*1.645)</f>
        <v>1593.251706416786</v>
      </c>
      <c r="K23" s="21"/>
    </row>
    <row r="24" spans="1:11" s="2" customFormat="1" ht="14.25">
      <c r="A24" s="43" t="s">
        <v>21</v>
      </c>
      <c r="B24" s="9">
        <f>Intra!B24+Inter!B24+Foreign!B24</f>
        <v>6536</v>
      </c>
      <c r="C24" s="10">
        <f>((SQRT((Intra!C24/1.645)^2+(Inter!C24/1.645)^2+(Foreign!C24/1.645)^2))*1.645)</f>
        <v>794.8691716251171</v>
      </c>
      <c r="D24" s="11">
        <f t="shared" si="2"/>
        <v>0.13608728241858917</v>
      </c>
      <c r="E24" s="9">
        <f>Intra!E24+Inter!E24+Foreign!E24</f>
        <v>3994</v>
      </c>
      <c r="F24" s="10">
        <f>((SQRT((Intra!F24/1.645)^2+(Inter!F24/1.645)^2+(Foreign!F24/1.645)^2))*1.645)</f>
        <v>644.8829351130327</v>
      </c>
      <c r="G24" s="1">
        <f t="shared" si="3"/>
        <v>0.10355466825689025</v>
      </c>
      <c r="H24" s="17">
        <f>Intra!H24+Inter!H24+Foreign!H24</f>
        <v>2542</v>
      </c>
      <c r="I24" s="18">
        <f>((SQRT((Intra!I24/1.645)^2+(Inter!I24/1.645)^2+(Foreign!I24/1.645)^2))*1.645)</f>
        <v>1023.5677798758614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46759</v>
      </c>
      <c r="C27" s="10">
        <f>((SQRT((Intra!C27/1.645)^2+(Inter!C27/1.645)^2+(Foreign!C27/1.645)^2))*1.645)</f>
        <v>1784.239894184636</v>
      </c>
      <c r="D27" s="11">
        <f>B27/B$27</f>
        <v>1</v>
      </c>
      <c r="E27" s="9">
        <f>Intra!E27+Inter!E27+Foreign!E27</f>
        <v>36622</v>
      </c>
      <c r="F27" s="10">
        <f>((SQRT((Intra!F27/1.645)^2+(Inter!F27/1.645)^2+(Foreign!F27/1.645)^2))*1.645)</f>
        <v>1657.9999999999998</v>
      </c>
      <c r="G27" s="1">
        <f>E27/E$27</f>
        <v>1</v>
      </c>
      <c r="H27" s="17">
        <f>Intra!H27+Inter!H27+Foreign!H27</f>
        <v>10137</v>
      </c>
      <c r="I27" s="18">
        <f>((SQRT((Intra!I27/1.645)^2+(Inter!I27/1.645)^2+(Foreign!I27/1.645)^2))*1.645)</f>
        <v>2435.66746498778</v>
      </c>
      <c r="K27" s="21"/>
    </row>
    <row r="28" spans="1:11" ht="14.25">
      <c r="A28" s="43" t="s">
        <v>22</v>
      </c>
      <c r="B28" s="9">
        <f>Intra!B28+Inter!B28+Foreign!B28</f>
        <v>7253</v>
      </c>
      <c r="C28" s="10">
        <f>((SQRT((Intra!C28/1.645)^2+(Inter!C28/1.645)^2+(Foreign!C28/1.645)^2))*1.645)</f>
        <v>713.1058827411256</v>
      </c>
      <c r="D28" s="11">
        <f aca="true" t="shared" si="4" ref="D28:D36">B28/B$27</f>
        <v>0.1551145234072585</v>
      </c>
      <c r="E28" s="9">
        <f>Intra!E28+Inter!E28+Foreign!E28</f>
        <v>4881</v>
      </c>
      <c r="F28" s="10">
        <f>((SQRT((Intra!F28/1.645)^2+(Inter!F28/1.645)^2+(Foreign!F28/1.645)^2))*1.645)</f>
        <v>585.6227454599078</v>
      </c>
      <c r="G28" s="1">
        <f aca="true" t="shared" si="5" ref="G28:G36">E28/E$27</f>
        <v>0.13328054175086013</v>
      </c>
      <c r="H28" s="17">
        <f>Intra!H28+Inter!H28+Foreign!H28</f>
        <v>2372</v>
      </c>
      <c r="I28" s="18">
        <f>((SQRT((Intra!I28/1.645)^2+(Inter!I28/1.645)^2+(Foreign!I28/1.645)^2))*1.645)</f>
        <v>922.753488207983</v>
      </c>
      <c r="K28" s="21"/>
    </row>
    <row r="29" spans="1:11" ht="14.25">
      <c r="A29" s="43" t="s">
        <v>23</v>
      </c>
      <c r="B29" s="9">
        <f>Intra!B29+Inter!B29+Foreign!B29</f>
        <v>11901</v>
      </c>
      <c r="C29" s="10">
        <f>((SQRT((Intra!C29/1.645)^2+(Inter!C29/1.645)^2+(Foreign!C29/1.645)^2))*1.645)</f>
        <v>961.1976903842414</v>
      </c>
      <c r="D29" s="11">
        <f t="shared" si="4"/>
        <v>0.254517846831626</v>
      </c>
      <c r="E29" s="9">
        <f>Intra!E29+Inter!E29+Foreign!E29</f>
        <v>7090</v>
      </c>
      <c r="F29" s="10">
        <f>((SQRT((Intra!F29/1.645)^2+(Inter!F29/1.645)^2+(Foreign!F29/1.645)^2))*1.645)</f>
        <v>706.6972477659723</v>
      </c>
      <c r="G29" s="1">
        <f t="shared" si="5"/>
        <v>0.19359947572497405</v>
      </c>
      <c r="H29" s="17">
        <f>Intra!H29+Inter!H29+Foreign!H29</f>
        <v>4811</v>
      </c>
      <c r="I29" s="18">
        <f>((SQRT((Intra!I29/1.645)^2+(Inter!I29/1.645)^2+(Foreign!I29/1.645)^2))*1.645)</f>
        <v>1193.0305947460022</v>
      </c>
      <c r="K29" s="21"/>
    </row>
    <row r="30" spans="1:11" ht="14.25">
      <c r="A30" s="43" t="s">
        <v>14</v>
      </c>
      <c r="B30" s="9">
        <f>Intra!B30+Inter!B30+Foreign!B30</f>
        <v>2982</v>
      </c>
      <c r="C30" s="10">
        <f>((SQRT((Intra!C30/1.645)^2+(Inter!C30/1.645)^2+(Foreign!C30/1.645)^2))*1.645)</f>
        <v>406.6411194161259</v>
      </c>
      <c r="D30" s="11">
        <f t="shared" si="4"/>
        <v>0.06377381894394663</v>
      </c>
      <c r="E30" s="9">
        <f>Intra!E30+Inter!E30+Foreign!E30</f>
        <v>2814</v>
      </c>
      <c r="F30" s="10">
        <f>((SQRT((Intra!F30/1.645)^2+(Inter!F30/1.645)^2+(Foreign!F30/1.645)^2))*1.645)</f>
        <v>406.01108359255414</v>
      </c>
      <c r="G30" s="1">
        <f t="shared" si="5"/>
        <v>0.07683905848943258</v>
      </c>
      <c r="H30" s="17">
        <f>Intra!H30+Inter!H30+Foreign!H30</f>
        <v>168</v>
      </c>
      <c r="I30" s="18">
        <f>((SQRT((Intra!I30/1.645)^2+(Inter!I30/1.645)^2+(Foreign!I30/1.645)^2))*1.645)</f>
        <v>574.6320561890017</v>
      </c>
      <c r="K30" s="21"/>
    </row>
    <row r="31" spans="1:11" s="2" customFormat="1" ht="14.25">
      <c r="A31" s="43" t="s">
        <v>15</v>
      </c>
      <c r="B31" s="9">
        <f>Intra!B31+Inter!B31+Foreign!B31</f>
        <v>5171</v>
      </c>
      <c r="C31" s="10">
        <f>((SQRT((Intra!C31/1.645)^2+(Inter!C31/1.645)^2+(Foreign!C31/1.645)^2))*1.645)</f>
        <v>600.3882077456219</v>
      </c>
      <c r="D31" s="11">
        <f t="shared" si="4"/>
        <v>0.11058833593532796</v>
      </c>
      <c r="E31" s="9">
        <f>Intra!E31+Inter!E31+Foreign!E31</f>
        <v>4590</v>
      </c>
      <c r="F31" s="10">
        <f>((SQRT((Intra!F31/1.645)^2+(Inter!F31/1.645)^2+(Foreign!F31/1.645)^2))*1.645)</f>
        <v>650.5766672729663</v>
      </c>
      <c r="G31" s="1">
        <f t="shared" si="5"/>
        <v>0.12533449838894653</v>
      </c>
      <c r="H31" s="17">
        <f>Intra!H31+Inter!H31+Foreign!H31</f>
        <v>581</v>
      </c>
      <c r="I31" s="18">
        <f>((SQRT((Intra!I31/1.645)^2+(Inter!I31/1.645)^2+(Foreign!I31/1.645)^2))*1.645)</f>
        <v>885.2773576682056</v>
      </c>
      <c r="K31" s="21"/>
    </row>
    <row r="32" spans="1:11" s="2" customFormat="1" ht="14.25">
      <c r="A32" s="43" t="s">
        <v>16</v>
      </c>
      <c r="B32" s="9">
        <f>Intra!B32+Inter!B32+Foreign!B32</f>
        <v>5120</v>
      </c>
      <c r="C32" s="10">
        <f>((SQRT((Intra!C32/1.645)^2+(Inter!C32/1.645)^2+(Foreign!C32/1.645)^2))*1.645)</f>
        <v>592.5824837100739</v>
      </c>
      <c r="D32" s="11">
        <f t="shared" si="4"/>
        <v>0.10949763681858038</v>
      </c>
      <c r="E32" s="9">
        <f>Intra!E32+Inter!E32+Foreign!E32</f>
        <v>3792</v>
      </c>
      <c r="F32" s="10">
        <f>((SQRT((Intra!F32/1.645)^2+(Inter!F32/1.645)^2+(Foreign!F32/1.645)^2))*1.645)</f>
        <v>527.9138187242307</v>
      </c>
      <c r="G32" s="1">
        <f t="shared" si="5"/>
        <v>0.10354431762328654</v>
      </c>
      <c r="H32" s="17">
        <f>Intra!H32+Inter!H32+Foreign!H32</f>
        <v>1328</v>
      </c>
      <c r="I32" s="18">
        <f>((SQRT((Intra!I32/1.645)^2+(Inter!I32/1.645)^2+(Foreign!I32/1.645)^2))*1.645)</f>
        <v>793.6290065263491</v>
      </c>
      <c r="K32" s="21"/>
    </row>
    <row r="33" spans="1:11" s="2" customFormat="1" ht="14.25">
      <c r="A33" s="43" t="s">
        <v>17</v>
      </c>
      <c r="B33" s="9">
        <f>Intra!B33+Inter!B33+Foreign!B33</f>
        <v>5216</v>
      </c>
      <c r="C33" s="10">
        <f>((SQRT((Intra!C33/1.645)^2+(Inter!C33/1.645)^2+(Foreign!C33/1.645)^2))*1.645)</f>
        <v>579.824973591169</v>
      </c>
      <c r="D33" s="11">
        <f t="shared" si="4"/>
        <v>0.11155071750892877</v>
      </c>
      <c r="E33" s="9">
        <f>Intra!E33+Inter!E33+Foreign!E33</f>
        <v>5005</v>
      </c>
      <c r="F33" s="10">
        <f>((SQRT((Intra!F33/1.645)^2+(Inter!F33/1.645)^2+(Foreign!F33/1.645)^2))*1.645)</f>
        <v>618.0655305062725</v>
      </c>
      <c r="G33" s="1">
        <f t="shared" si="5"/>
        <v>0.1366664846267271</v>
      </c>
      <c r="H33" s="17">
        <f>Intra!H33+Inter!H33+Foreign!H33</f>
        <v>211</v>
      </c>
      <c r="I33" s="18">
        <f>((SQRT((Intra!I33/1.645)^2+(Inter!I33/1.645)^2+(Foreign!I33/1.645)^2))*1.645)</f>
        <v>847.4679934959195</v>
      </c>
      <c r="K33" s="21"/>
    </row>
    <row r="34" spans="1:11" s="2" customFormat="1" ht="14.25">
      <c r="A34" s="43" t="s">
        <v>24</v>
      </c>
      <c r="B34" s="9">
        <f>Intra!B34+Inter!B34+Foreign!B34</f>
        <v>3930</v>
      </c>
      <c r="C34" s="10">
        <f>((SQRT((Intra!C34/1.645)^2+(Inter!C34/1.645)^2+(Foreign!C34/1.645)^2))*1.645)</f>
        <v>490.39779771120504</v>
      </c>
      <c r="D34" s="11">
        <f t="shared" si="4"/>
        <v>0.08404799076113689</v>
      </c>
      <c r="E34" s="9">
        <f>Intra!E34+Inter!E34+Foreign!E34</f>
        <v>3892</v>
      </c>
      <c r="F34" s="10">
        <f>((SQRT((Intra!F34/1.645)^2+(Inter!F34/1.645)^2+(Foreign!F34/1.645)^2))*1.645)</f>
        <v>565.6368092689868</v>
      </c>
      <c r="G34" s="1">
        <f t="shared" si="5"/>
        <v>0.10627491671672765</v>
      </c>
      <c r="H34" s="17">
        <f>Intra!H34+Inter!H34+Foreign!H34</f>
        <v>38</v>
      </c>
      <c r="I34" s="18">
        <f>((SQRT((Intra!I34/1.645)^2+(Inter!I34/1.645)^2+(Foreign!I34/1.645)^2))*1.645)</f>
        <v>748.6220675347474</v>
      </c>
      <c r="K34" s="21"/>
    </row>
    <row r="35" spans="1:11" s="2" customFormat="1" ht="14.25">
      <c r="A35" s="43" t="s">
        <v>25</v>
      </c>
      <c r="B35" s="9">
        <f>Intra!B35+Inter!B35+Foreign!B35</f>
        <v>1474</v>
      </c>
      <c r="C35" s="10">
        <f>((SQRT((Intra!C35/1.645)^2+(Inter!C35/1.645)^2+(Foreign!C35/1.645)^2))*1.645)</f>
        <v>305.2408884799021</v>
      </c>
      <c r="D35" s="11">
        <f t="shared" si="4"/>
        <v>0.03152334309972412</v>
      </c>
      <c r="E35" s="9">
        <f>Intra!E35+Inter!E35+Foreign!E35</f>
        <v>1140</v>
      </c>
      <c r="F35" s="10">
        <f>((SQRT((Intra!F35/1.645)^2+(Inter!F35/1.645)^2+(Foreign!F35/1.645)^2))*1.645)</f>
        <v>309.10354252256644</v>
      </c>
      <c r="G35" s="1">
        <f t="shared" si="5"/>
        <v>0.03112882966522855</v>
      </c>
      <c r="H35" s="17">
        <f>Intra!H35+Inter!H35+Foreign!H35</f>
        <v>334</v>
      </c>
      <c r="I35" s="18">
        <f>((SQRT((Intra!I35/1.645)^2+(Inter!I35/1.645)^2+(Foreign!I35/1.645)^2))*1.645)</f>
        <v>434.4156995321418</v>
      </c>
      <c r="K35" s="21"/>
    </row>
    <row r="36" spans="1:11" s="2" customFormat="1" ht="14.25">
      <c r="A36" s="43" t="s">
        <v>26</v>
      </c>
      <c r="B36" s="9">
        <f>Intra!B36+Inter!B36+Foreign!B36</f>
        <v>3712</v>
      </c>
      <c r="C36" s="10">
        <f>((SQRT((Intra!C36/1.645)^2+(Inter!C36/1.645)^2+(Foreign!C36/1.645)^2))*1.645)</f>
        <v>452.62235914722555</v>
      </c>
      <c r="D36" s="11">
        <f t="shared" si="4"/>
        <v>0.07938578669347078</v>
      </c>
      <c r="E36" s="9">
        <f>Intra!E36+Inter!E36+Foreign!E36</f>
        <v>3418</v>
      </c>
      <c r="F36" s="10">
        <f>((SQRT((Intra!F36/1.645)^2+(Inter!F36/1.645)^2+(Foreign!F36/1.645)^2))*1.645)</f>
        <v>493.27983944207574</v>
      </c>
      <c r="G36" s="1">
        <f t="shared" si="5"/>
        <v>0.09333187701381683</v>
      </c>
      <c r="H36" s="17">
        <f>Intra!H36+Inter!H36+Foreign!H36</f>
        <v>294</v>
      </c>
      <c r="I36" s="18">
        <f>((SQRT((Intra!I36/1.645)^2+(Inter!I36/1.645)^2+(Foreign!I36/1.645)^2))*1.645)</f>
        <v>669.4714332964478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9">
        <v>9119</v>
      </c>
      <c r="C7" s="19">
        <v>820</v>
      </c>
      <c r="D7" s="11">
        <f aca="true" t="shared" si="0" ref="D7:D12">B7/B$7</f>
        <v>1</v>
      </c>
      <c r="E7" s="9">
        <v>14424</v>
      </c>
      <c r="F7" s="10">
        <v>1119</v>
      </c>
      <c r="G7" s="1">
        <f aca="true" t="shared" si="1" ref="G7:G12">E7/E$7</f>
        <v>1</v>
      </c>
      <c r="H7" s="17">
        <f aca="true" t="shared" si="2" ref="H7:H12">B7-E7</f>
        <v>-5305</v>
      </c>
      <c r="I7" s="18">
        <f aca="true" t="shared" si="3" ref="I7:I12">((SQRT((C7/1.645)^2+(F7/1.645)^2)))*1.645</f>
        <v>1387.285478911965</v>
      </c>
    </row>
    <row r="8" spans="1:9" ht="14.25">
      <c r="A8" s="37" t="s">
        <v>8</v>
      </c>
      <c r="B8" s="9">
        <v>1416</v>
      </c>
      <c r="C8" s="19">
        <v>346</v>
      </c>
      <c r="D8" s="11">
        <f t="shared" si="0"/>
        <v>0.15528018423072706</v>
      </c>
      <c r="E8" s="9">
        <v>2145</v>
      </c>
      <c r="F8" s="10">
        <v>433</v>
      </c>
      <c r="G8" s="1">
        <f t="shared" si="1"/>
        <v>0.14871048252911814</v>
      </c>
      <c r="H8" s="17">
        <f t="shared" si="2"/>
        <v>-729</v>
      </c>
      <c r="I8" s="18">
        <f t="shared" si="3"/>
        <v>554.2607689526654</v>
      </c>
    </row>
    <row r="9" spans="1:9" ht="14.25">
      <c r="A9" s="37" t="s">
        <v>9</v>
      </c>
      <c r="B9" s="9">
        <v>1949</v>
      </c>
      <c r="C9" s="10">
        <v>364</v>
      </c>
      <c r="D9" s="11">
        <f t="shared" si="0"/>
        <v>0.21372957561136088</v>
      </c>
      <c r="E9" s="9">
        <v>3072</v>
      </c>
      <c r="F9" s="10">
        <v>497</v>
      </c>
      <c r="G9" s="1">
        <f t="shared" si="1"/>
        <v>0.2129783693843594</v>
      </c>
      <c r="H9" s="17">
        <f t="shared" si="2"/>
        <v>-1123</v>
      </c>
      <c r="I9" s="18">
        <f t="shared" si="3"/>
        <v>616.0397714433703</v>
      </c>
    </row>
    <row r="10" spans="1:9" ht="14.25">
      <c r="A10" s="37" t="s">
        <v>10</v>
      </c>
      <c r="B10" s="9">
        <v>2427</v>
      </c>
      <c r="C10" s="19">
        <v>456</v>
      </c>
      <c r="D10" s="11">
        <f t="shared" si="0"/>
        <v>0.2661476039039368</v>
      </c>
      <c r="E10" s="9">
        <v>4342</v>
      </c>
      <c r="F10" s="10">
        <v>583</v>
      </c>
      <c r="G10" s="1">
        <f t="shared" si="1"/>
        <v>0.3010260676650028</v>
      </c>
      <c r="H10" s="17">
        <f t="shared" si="2"/>
        <v>-1915</v>
      </c>
      <c r="I10" s="18">
        <f t="shared" si="3"/>
        <v>740.1520114138716</v>
      </c>
    </row>
    <row r="11" spans="1:9" ht="14.25">
      <c r="A11" s="37" t="s">
        <v>11</v>
      </c>
      <c r="B11" s="9">
        <v>2052</v>
      </c>
      <c r="C11" s="10">
        <v>385</v>
      </c>
      <c r="D11" s="11">
        <f t="shared" si="0"/>
        <v>0.22502467375808752</v>
      </c>
      <c r="E11" s="9">
        <v>3399</v>
      </c>
      <c r="F11" s="10">
        <v>613</v>
      </c>
      <c r="G11" s="1">
        <f t="shared" si="1"/>
        <v>0.23564891846921798</v>
      </c>
      <c r="H11" s="17">
        <f t="shared" si="2"/>
        <v>-1347</v>
      </c>
      <c r="I11" s="18">
        <f t="shared" si="3"/>
        <v>723.8742984800607</v>
      </c>
    </row>
    <row r="12" spans="1:9" ht="14.25">
      <c r="A12" s="37" t="s">
        <v>12</v>
      </c>
      <c r="B12" s="9">
        <v>1275</v>
      </c>
      <c r="C12" s="10">
        <v>252</v>
      </c>
      <c r="D12" s="11">
        <f t="shared" si="0"/>
        <v>0.1398179624958877</v>
      </c>
      <c r="E12" s="9">
        <v>1466</v>
      </c>
      <c r="F12" s="10">
        <v>321</v>
      </c>
      <c r="G12" s="1">
        <f t="shared" si="1"/>
        <v>0.10163616195230173</v>
      </c>
      <c r="H12" s="17">
        <f t="shared" si="2"/>
        <v>-191</v>
      </c>
      <c r="I12" s="18">
        <f t="shared" si="3"/>
        <v>408.099252633474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13630</v>
      </c>
      <c r="C15" s="10">
        <v>1202</v>
      </c>
      <c r="D15" s="11">
        <f>B15/B$15</f>
        <v>1</v>
      </c>
      <c r="E15" s="9">
        <v>22660</v>
      </c>
      <c r="F15" s="10">
        <v>2071</v>
      </c>
      <c r="G15" s="1">
        <f>E15/E$15</f>
        <v>1</v>
      </c>
      <c r="H15" s="17">
        <f>B15-E15</f>
        <v>-9030</v>
      </c>
      <c r="I15" s="18">
        <f aca="true" t="shared" si="4" ref="I15:I24">((SQRT((C15/1.645)^2+(F15/1.645)^2)))*1.645</f>
        <v>2394.544841927167</v>
      </c>
    </row>
    <row r="16" spans="1:9" ht="14.25">
      <c r="A16" s="37" t="s">
        <v>13</v>
      </c>
      <c r="B16" s="9">
        <v>706</v>
      </c>
      <c r="C16" s="10">
        <v>227</v>
      </c>
      <c r="D16" s="11">
        <f aca="true" t="shared" si="5" ref="D16:D24">B16/B$15</f>
        <v>0.05179750550256786</v>
      </c>
      <c r="E16" s="9">
        <v>905</v>
      </c>
      <c r="F16" s="10">
        <v>382</v>
      </c>
      <c r="G16" s="1">
        <f aca="true" t="shared" si="6" ref="G16:G24">E16/E$15</f>
        <v>0.03993821712268314</v>
      </c>
      <c r="H16" s="17">
        <f aca="true" t="shared" si="7" ref="H16:H24">B16-E16</f>
        <v>-199</v>
      </c>
      <c r="I16" s="18">
        <f t="shared" si="4"/>
        <v>444.3568385880879</v>
      </c>
    </row>
    <row r="17" spans="1:9" ht="14.25">
      <c r="A17" s="37" t="s">
        <v>14</v>
      </c>
      <c r="B17" s="9">
        <v>171</v>
      </c>
      <c r="C17" s="10">
        <v>92</v>
      </c>
      <c r="D17" s="11">
        <f t="shared" si="5"/>
        <v>0.012545854732208364</v>
      </c>
      <c r="E17" s="9">
        <v>806</v>
      </c>
      <c r="F17" s="10">
        <v>366</v>
      </c>
      <c r="G17" s="1">
        <f t="shared" si="6"/>
        <v>0.03556928508384819</v>
      </c>
      <c r="H17" s="17">
        <f t="shared" si="7"/>
        <v>-635</v>
      </c>
      <c r="I17" s="18">
        <f t="shared" si="4"/>
        <v>377.38574429885404</v>
      </c>
    </row>
    <row r="18" spans="1:9" ht="14.25">
      <c r="A18" s="37" t="s">
        <v>15</v>
      </c>
      <c r="B18" s="9">
        <v>400</v>
      </c>
      <c r="C18" s="10">
        <v>167</v>
      </c>
      <c r="D18" s="11">
        <f t="shared" si="5"/>
        <v>0.029347028613352897</v>
      </c>
      <c r="E18" s="9">
        <v>1317</v>
      </c>
      <c r="F18" s="10">
        <v>447</v>
      </c>
      <c r="G18" s="1">
        <f t="shared" si="6"/>
        <v>0.05812003530450133</v>
      </c>
      <c r="H18" s="17">
        <f t="shared" si="7"/>
        <v>-917</v>
      </c>
      <c r="I18" s="18">
        <f t="shared" si="4"/>
        <v>477.1771159642927</v>
      </c>
    </row>
    <row r="19" spans="1:9" ht="14.25">
      <c r="A19" s="37" t="s">
        <v>16</v>
      </c>
      <c r="B19" s="9">
        <v>988</v>
      </c>
      <c r="C19" s="10">
        <v>351</v>
      </c>
      <c r="D19" s="11">
        <f t="shared" si="5"/>
        <v>0.07248716067498166</v>
      </c>
      <c r="E19" s="9">
        <v>1437</v>
      </c>
      <c r="F19" s="10">
        <v>493</v>
      </c>
      <c r="G19" s="1">
        <f t="shared" si="6"/>
        <v>0.06341571050308914</v>
      </c>
      <c r="H19" s="17">
        <f t="shared" si="7"/>
        <v>-449</v>
      </c>
      <c r="I19" s="18">
        <f t="shared" si="4"/>
        <v>605.1859218455102</v>
      </c>
    </row>
    <row r="20" spans="1:9" ht="14.25">
      <c r="A20" s="37" t="s">
        <v>17</v>
      </c>
      <c r="B20" s="9">
        <v>1744</v>
      </c>
      <c r="C20" s="10">
        <v>467</v>
      </c>
      <c r="D20" s="11">
        <f t="shared" si="5"/>
        <v>0.12795304475421865</v>
      </c>
      <c r="E20" s="9">
        <v>3310</v>
      </c>
      <c r="F20" s="10">
        <v>731</v>
      </c>
      <c r="G20" s="1">
        <f t="shared" si="6"/>
        <v>0.14607237422771405</v>
      </c>
      <c r="H20" s="17">
        <f t="shared" si="7"/>
        <v>-1566</v>
      </c>
      <c r="I20" s="18">
        <f t="shared" si="4"/>
        <v>867.438758645243</v>
      </c>
    </row>
    <row r="21" spans="1:9" ht="14.25">
      <c r="A21" s="37" t="s">
        <v>18</v>
      </c>
      <c r="B21" s="9">
        <v>3013</v>
      </c>
      <c r="C21" s="10">
        <v>562</v>
      </c>
      <c r="D21" s="11">
        <f t="shared" si="5"/>
        <v>0.2210564930300807</v>
      </c>
      <c r="E21" s="9">
        <v>4051</v>
      </c>
      <c r="F21" s="10">
        <v>835</v>
      </c>
      <c r="G21" s="1">
        <f t="shared" si="6"/>
        <v>0.17877316857899384</v>
      </c>
      <c r="H21" s="17">
        <f t="shared" si="7"/>
        <v>-1038</v>
      </c>
      <c r="I21" s="18">
        <f t="shared" si="4"/>
        <v>1006.513288536222</v>
      </c>
    </row>
    <row r="22" spans="1:9" ht="14.25">
      <c r="A22" s="37" t="s">
        <v>19</v>
      </c>
      <c r="B22" s="9">
        <v>1779</v>
      </c>
      <c r="C22" s="10">
        <v>464</v>
      </c>
      <c r="D22" s="11">
        <f t="shared" si="5"/>
        <v>0.13052090975788702</v>
      </c>
      <c r="E22" s="9">
        <v>3587</v>
      </c>
      <c r="F22" s="10">
        <v>986</v>
      </c>
      <c r="G22" s="1">
        <f t="shared" si="6"/>
        <v>0.15829655781112092</v>
      </c>
      <c r="H22" s="17">
        <f t="shared" si="7"/>
        <v>-1808</v>
      </c>
      <c r="I22" s="18">
        <f t="shared" si="4"/>
        <v>1089.7210652272443</v>
      </c>
    </row>
    <row r="23" spans="1:9" ht="14.25">
      <c r="A23" s="37" t="s">
        <v>20</v>
      </c>
      <c r="B23" s="9">
        <v>2829</v>
      </c>
      <c r="C23" s="10">
        <v>566</v>
      </c>
      <c r="D23" s="11">
        <f t="shared" si="5"/>
        <v>0.20755685986793837</v>
      </c>
      <c r="E23" s="9">
        <v>4613</v>
      </c>
      <c r="F23" s="10">
        <v>1025</v>
      </c>
      <c r="G23" s="1">
        <f t="shared" si="6"/>
        <v>0.20357458075904677</v>
      </c>
      <c r="H23" s="17">
        <f t="shared" si="7"/>
        <v>-1784</v>
      </c>
      <c r="I23" s="18">
        <f t="shared" si="4"/>
        <v>1170.8889785116264</v>
      </c>
    </row>
    <row r="24" spans="1:9" ht="14.25">
      <c r="A24" s="37" t="s">
        <v>21</v>
      </c>
      <c r="B24" s="9">
        <v>2000</v>
      </c>
      <c r="C24" s="10">
        <v>406</v>
      </c>
      <c r="D24" s="11">
        <f t="shared" si="5"/>
        <v>0.1467351430667645</v>
      </c>
      <c r="E24" s="9">
        <v>2634</v>
      </c>
      <c r="F24" s="10">
        <v>557</v>
      </c>
      <c r="G24" s="1">
        <f t="shared" si="6"/>
        <v>0.11624007060900265</v>
      </c>
      <c r="H24" s="17">
        <f t="shared" si="7"/>
        <v>-634</v>
      </c>
      <c r="I24" s="18">
        <f t="shared" si="4"/>
        <v>689.2641003272983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15279</v>
      </c>
      <c r="C27" s="10">
        <v>988</v>
      </c>
      <c r="D27" s="1">
        <f>B27/B$27</f>
        <v>1</v>
      </c>
      <c r="E27" s="9">
        <v>20092</v>
      </c>
      <c r="F27" s="10">
        <v>1258</v>
      </c>
      <c r="G27" s="1">
        <f>E27/E$27</f>
        <v>1</v>
      </c>
      <c r="H27" s="17">
        <f>B27-E27</f>
        <v>-4813</v>
      </c>
      <c r="I27" s="18">
        <f>((SQRT((C27/1.645)^2+(F27/1.645)^2)))*1.645</f>
        <v>1599.5961990452465</v>
      </c>
    </row>
    <row r="28" spans="1:9" ht="14.25">
      <c r="A28" s="37" t="s">
        <v>22</v>
      </c>
      <c r="B28" s="9">
        <v>1882</v>
      </c>
      <c r="C28" s="10">
        <v>368</v>
      </c>
      <c r="D28" s="1">
        <f aca="true" t="shared" si="8" ref="D28:D36">B28/B$27</f>
        <v>0.12317560049741476</v>
      </c>
      <c r="E28" s="9">
        <v>2505</v>
      </c>
      <c r="F28" s="10">
        <v>423</v>
      </c>
      <c r="G28" s="1">
        <f aca="true" t="shared" si="9" ref="G28:G36">E28/E$27</f>
        <v>0.12467648815448935</v>
      </c>
      <c r="H28" s="17">
        <f>B28-E28</f>
        <v>-623</v>
      </c>
      <c r="I28" s="18">
        <f aca="true" t="shared" si="10" ref="I28:I36">((SQRT((C28/1.645)^2+(F28/1.645)^2)))*1.645</f>
        <v>560.6719183265736</v>
      </c>
    </row>
    <row r="29" spans="1:9" ht="14.25">
      <c r="A29" s="37" t="s">
        <v>23</v>
      </c>
      <c r="B29" s="9">
        <v>4310</v>
      </c>
      <c r="C29" s="10">
        <v>499</v>
      </c>
      <c r="D29" s="1">
        <f t="shared" si="8"/>
        <v>0.28208652398717193</v>
      </c>
      <c r="E29" s="9">
        <v>3328</v>
      </c>
      <c r="F29" s="10">
        <v>485</v>
      </c>
      <c r="G29" s="1">
        <f t="shared" si="9"/>
        <v>0.1656380649014533</v>
      </c>
      <c r="H29" s="17">
        <f aca="true" t="shared" si="11" ref="H29:H36">B29-E29</f>
        <v>982</v>
      </c>
      <c r="I29" s="18">
        <f t="shared" si="10"/>
        <v>695.8634923603911</v>
      </c>
    </row>
    <row r="30" spans="1:9" ht="14.25">
      <c r="A30" s="37" t="s">
        <v>14</v>
      </c>
      <c r="B30" s="9">
        <v>1082</v>
      </c>
      <c r="C30" s="10">
        <v>261</v>
      </c>
      <c r="D30" s="1">
        <f t="shared" si="8"/>
        <v>0.07081615288958701</v>
      </c>
      <c r="E30" s="9">
        <v>1759</v>
      </c>
      <c r="F30" s="10">
        <v>323</v>
      </c>
      <c r="G30" s="1">
        <f t="shared" si="9"/>
        <v>0.08754728250049772</v>
      </c>
      <c r="H30" s="17">
        <f t="shared" si="11"/>
        <v>-677</v>
      </c>
      <c r="I30" s="18">
        <f t="shared" si="10"/>
        <v>415.2709958569223</v>
      </c>
    </row>
    <row r="31" spans="1:9" ht="14.25">
      <c r="A31" s="37" t="s">
        <v>15</v>
      </c>
      <c r="B31" s="9">
        <v>1812</v>
      </c>
      <c r="C31" s="10">
        <v>401</v>
      </c>
      <c r="D31" s="1">
        <f t="shared" si="8"/>
        <v>0.11859414883172982</v>
      </c>
      <c r="E31" s="9">
        <v>2258</v>
      </c>
      <c r="F31" s="10">
        <v>465</v>
      </c>
      <c r="G31" s="1">
        <f t="shared" si="9"/>
        <v>0.1123830380250846</v>
      </c>
      <c r="H31" s="17">
        <f t="shared" si="11"/>
        <v>-446</v>
      </c>
      <c r="I31" s="18">
        <f t="shared" si="10"/>
        <v>614.0244294814336</v>
      </c>
    </row>
    <row r="32" spans="1:9" ht="14.25">
      <c r="A32" s="37" t="s">
        <v>16</v>
      </c>
      <c r="B32" s="9">
        <v>1687</v>
      </c>
      <c r="C32" s="10">
        <v>333</v>
      </c>
      <c r="D32" s="1">
        <f t="shared" si="8"/>
        <v>0.11041298514300674</v>
      </c>
      <c r="E32" s="9">
        <v>2218</v>
      </c>
      <c r="F32" s="10">
        <v>433</v>
      </c>
      <c r="G32" s="1">
        <f t="shared" si="9"/>
        <v>0.11039219589886522</v>
      </c>
      <c r="H32" s="17">
        <f t="shared" si="11"/>
        <v>-531</v>
      </c>
      <c r="I32" s="18">
        <f t="shared" si="10"/>
        <v>546.2398740480229</v>
      </c>
    </row>
    <row r="33" spans="1:9" ht="14.25">
      <c r="A33" s="37" t="s">
        <v>17</v>
      </c>
      <c r="B33" s="9">
        <v>1705</v>
      </c>
      <c r="C33" s="10">
        <v>320</v>
      </c>
      <c r="D33" s="1">
        <f t="shared" si="8"/>
        <v>0.11159107271418287</v>
      </c>
      <c r="E33" s="9">
        <v>2975</v>
      </c>
      <c r="F33" s="10">
        <v>489</v>
      </c>
      <c r="G33" s="1">
        <f t="shared" si="9"/>
        <v>0.1480688831375672</v>
      </c>
      <c r="H33" s="17">
        <f t="shared" si="11"/>
        <v>-1270</v>
      </c>
      <c r="I33" s="18">
        <f t="shared" si="10"/>
        <v>584.3979808315562</v>
      </c>
    </row>
    <row r="34" spans="1:9" ht="14.25">
      <c r="A34" s="37" t="s">
        <v>24</v>
      </c>
      <c r="B34" s="9">
        <v>1138</v>
      </c>
      <c r="C34" s="10">
        <v>240</v>
      </c>
      <c r="D34" s="1">
        <f t="shared" si="8"/>
        <v>0.07448131422213496</v>
      </c>
      <c r="E34" s="9">
        <v>2628</v>
      </c>
      <c r="F34" s="10">
        <v>477</v>
      </c>
      <c r="G34" s="1">
        <f t="shared" si="9"/>
        <v>0.13079832769261399</v>
      </c>
      <c r="H34" s="17">
        <f t="shared" si="11"/>
        <v>-1490</v>
      </c>
      <c r="I34" s="18">
        <f t="shared" si="10"/>
        <v>533.9747185026647</v>
      </c>
    </row>
    <row r="35" spans="1:9" ht="14.25">
      <c r="A35" s="37" t="s">
        <v>25</v>
      </c>
      <c r="B35" s="9">
        <v>447</v>
      </c>
      <c r="C35" s="10">
        <v>168</v>
      </c>
      <c r="D35" s="1">
        <f t="shared" si="8"/>
        <v>0.029255841350873748</v>
      </c>
      <c r="E35" s="9">
        <v>641</v>
      </c>
      <c r="F35" s="10">
        <v>252</v>
      </c>
      <c r="G35" s="1">
        <f t="shared" si="9"/>
        <v>0.03190324507266574</v>
      </c>
      <c r="H35" s="17">
        <f t="shared" si="11"/>
        <v>-194</v>
      </c>
      <c r="I35" s="18">
        <f t="shared" si="10"/>
        <v>302.8663071389752</v>
      </c>
    </row>
    <row r="36" spans="1:9" ht="14.25">
      <c r="A36" s="37" t="s">
        <v>26</v>
      </c>
      <c r="B36" s="9">
        <v>1216</v>
      </c>
      <c r="C36" s="10">
        <v>253</v>
      </c>
      <c r="D36" s="1">
        <f t="shared" si="8"/>
        <v>0.07958636036389816</v>
      </c>
      <c r="E36" s="9">
        <v>1780</v>
      </c>
      <c r="F36" s="10">
        <v>363</v>
      </c>
      <c r="G36" s="1">
        <f t="shared" si="9"/>
        <v>0.0885924746167629</v>
      </c>
      <c r="H36" s="17">
        <f t="shared" si="11"/>
        <v>-564</v>
      </c>
      <c r="I36" s="18">
        <f t="shared" si="10"/>
        <v>442.4680779446129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Prince George's County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9">
        <v>16745</v>
      </c>
      <c r="C7" s="19">
        <v>1069</v>
      </c>
      <c r="D7" s="11">
        <f aca="true" t="shared" si="0" ref="D7:D12">B7/B$7</f>
        <v>1</v>
      </c>
      <c r="E7" s="9">
        <v>9464</v>
      </c>
      <c r="F7" s="19">
        <v>825</v>
      </c>
      <c r="G7" s="1">
        <f aca="true" t="shared" si="1" ref="G7:G12">E7/E$7</f>
        <v>1</v>
      </c>
      <c r="H7" s="17">
        <f aca="true" t="shared" si="2" ref="H7:H12">B7-E7</f>
        <v>7281</v>
      </c>
      <c r="I7" s="18">
        <f aca="true" t="shared" si="3" ref="I7:I12">((SQRT((C7/1.645)^2+(F7/1.645)^2)))*1.645</f>
        <v>1350.3281082759108</v>
      </c>
    </row>
    <row r="8" spans="1:9" ht="14.25">
      <c r="A8" s="31" t="s">
        <v>8</v>
      </c>
      <c r="B8" s="19">
        <v>2070</v>
      </c>
      <c r="C8" s="19">
        <v>424</v>
      </c>
      <c r="D8" s="11">
        <f t="shared" si="0"/>
        <v>0.12361899074350552</v>
      </c>
      <c r="E8" s="20">
        <v>1063</v>
      </c>
      <c r="F8" s="19">
        <v>269</v>
      </c>
      <c r="G8" s="1">
        <f t="shared" si="1"/>
        <v>0.11232037193575656</v>
      </c>
      <c r="H8" s="17">
        <f t="shared" si="2"/>
        <v>1007</v>
      </c>
      <c r="I8" s="18">
        <f t="shared" si="3"/>
        <v>502.1324526457138</v>
      </c>
    </row>
    <row r="9" spans="1:9" ht="14.25">
      <c r="A9" s="31" t="s">
        <v>9</v>
      </c>
      <c r="B9" s="9">
        <v>4869</v>
      </c>
      <c r="C9" s="10">
        <v>604</v>
      </c>
      <c r="D9" s="11">
        <f t="shared" si="0"/>
        <v>0.2907733651836369</v>
      </c>
      <c r="E9" s="9">
        <v>2074</v>
      </c>
      <c r="F9" s="10">
        <v>377</v>
      </c>
      <c r="G9" s="1">
        <f t="shared" si="1"/>
        <v>0.2191462383770076</v>
      </c>
      <c r="H9" s="17">
        <f t="shared" si="2"/>
        <v>2795</v>
      </c>
      <c r="I9" s="18">
        <f t="shared" si="3"/>
        <v>712.0007022468448</v>
      </c>
    </row>
    <row r="10" spans="1:9" ht="14.25">
      <c r="A10" s="31" t="s">
        <v>10</v>
      </c>
      <c r="B10" s="19">
        <v>4638</v>
      </c>
      <c r="C10" s="19">
        <v>557</v>
      </c>
      <c r="D10" s="11">
        <f t="shared" si="0"/>
        <v>0.2769782024484921</v>
      </c>
      <c r="E10" s="20">
        <v>2862</v>
      </c>
      <c r="F10" s="19">
        <v>469</v>
      </c>
      <c r="G10" s="1">
        <f t="shared" si="1"/>
        <v>0.30240912933220626</v>
      </c>
      <c r="H10" s="17">
        <f t="shared" si="2"/>
        <v>1776</v>
      </c>
      <c r="I10" s="18">
        <f t="shared" si="3"/>
        <v>728.1552032362332</v>
      </c>
    </row>
    <row r="11" spans="1:9" ht="14.25">
      <c r="A11" s="31" t="s">
        <v>11</v>
      </c>
      <c r="B11" s="9">
        <v>3196</v>
      </c>
      <c r="C11" s="10">
        <v>428</v>
      </c>
      <c r="D11" s="11">
        <f t="shared" si="0"/>
        <v>0.19086294416243654</v>
      </c>
      <c r="E11" s="9">
        <v>1816</v>
      </c>
      <c r="F11" s="10">
        <v>378</v>
      </c>
      <c r="G11" s="1">
        <f t="shared" si="1"/>
        <v>0.19188503803888418</v>
      </c>
      <c r="H11" s="17">
        <f t="shared" si="2"/>
        <v>1380</v>
      </c>
      <c r="I11" s="18">
        <f t="shared" si="3"/>
        <v>571.0236422425958</v>
      </c>
    </row>
    <row r="12" spans="1:9" ht="14.25">
      <c r="A12" s="31" t="s">
        <v>12</v>
      </c>
      <c r="B12" s="9">
        <v>1972</v>
      </c>
      <c r="C12" s="10">
        <v>325</v>
      </c>
      <c r="D12" s="11">
        <f t="shared" si="0"/>
        <v>0.11776649746192894</v>
      </c>
      <c r="E12" s="9">
        <v>1649</v>
      </c>
      <c r="F12" s="10">
        <v>322</v>
      </c>
      <c r="G12" s="1">
        <f t="shared" si="1"/>
        <v>0.1742392223161454</v>
      </c>
      <c r="H12" s="17">
        <f t="shared" si="2"/>
        <v>323</v>
      </c>
      <c r="I12" s="18">
        <f t="shared" si="3"/>
        <v>457.50300545460897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27524</v>
      </c>
      <c r="C15" s="10">
        <v>1835</v>
      </c>
      <c r="D15" s="11">
        <f>B15/B$15</f>
        <v>1</v>
      </c>
      <c r="E15" s="9">
        <v>15909</v>
      </c>
      <c r="F15" s="10">
        <v>1481</v>
      </c>
      <c r="G15" s="1">
        <f>E15/E$15</f>
        <v>1</v>
      </c>
      <c r="H15" s="17">
        <f>B15-E15</f>
        <v>11615</v>
      </c>
      <c r="I15" s="18">
        <f aca="true" t="shared" si="4" ref="I15:I22">((SQRT((C15/1.645)^2+(F15/1.645)^2)))*1.645</f>
        <v>2358.089480914581</v>
      </c>
    </row>
    <row r="16" spans="1:9" ht="14.25">
      <c r="A16" s="31" t="s">
        <v>13</v>
      </c>
      <c r="B16" s="9">
        <v>1104</v>
      </c>
      <c r="C16" s="10">
        <v>311</v>
      </c>
      <c r="D16" s="11">
        <f aca="true" t="shared" si="5" ref="D16:D22">B16/B$15</f>
        <v>0.04011044906263624</v>
      </c>
      <c r="E16" s="9">
        <v>1180</v>
      </c>
      <c r="F16" s="10">
        <v>432</v>
      </c>
      <c r="G16" s="1">
        <f aca="true" t="shared" si="6" ref="G16:G24">E16/E$15</f>
        <v>0.0741718524105852</v>
      </c>
      <c r="H16" s="17">
        <f aca="true" t="shared" si="7" ref="H16:H22">B16-E16</f>
        <v>-76</v>
      </c>
      <c r="I16" s="18">
        <f t="shared" si="4"/>
        <v>532.3016062346609</v>
      </c>
    </row>
    <row r="17" spans="1:9" ht="14.25">
      <c r="A17" s="31" t="s">
        <v>14</v>
      </c>
      <c r="B17" s="9">
        <v>319</v>
      </c>
      <c r="C17" s="10">
        <v>120</v>
      </c>
      <c r="D17" s="11">
        <f t="shared" si="5"/>
        <v>0.011589885191105945</v>
      </c>
      <c r="E17" s="9">
        <v>556</v>
      </c>
      <c r="F17" s="10">
        <v>199</v>
      </c>
      <c r="G17" s="1">
        <f t="shared" si="6"/>
        <v>0.03494877113583506</v>
      </c>
      <c r="H17" s="17">
        <f t="shared" si="7"/>
        <v>-237</v>
      </c>
      <c r="I17" s="18">
        <f t="shared" si="4"/>
        <v>232.38115241989826</v>
      </c>
    </row>
    <row r="18" spans="1:9" ht="14.25">
      <c r="A18" s="31" t="s">
        <v>15</v>
      </c>
      <c r="B18" s="9">
        <v>2187</v>
      </c>
      <c r="C18" s="10">
        <v>492</v>
      </c>
      <c r="D18" s="11">
        <f t="shared" si="5"/>
        <v>0.07945792762679843</v>
      </c>
      <c r="E18" s="9">
        <v>1244</v>
      </c>
      <c r="F18" s="10">
        <v>334</v>
      </c>
      <c r="G18" s="1">
        <f t="shared" si="6"/>
        <v>0.0781947325413288</v>
      </c>
      <c r="H18" s="17">
        <f t="shared" si="7"/>
        <v>943</v>
      </c>
      <c r="I18" s="18">
        <f t="shared" si="4"/>
        <v>594.6595664748024</v>
      </c>
    </row>
    <row r="19" spans="1:9" ht="14.25">
      <c r="A19" s="31" t="s">
        <v>16</v>
      </c>
      <c r="B19" s="9">
        <v>2000</v>
      </c>
      <c r="C19" s="10">
        <v>473</v>
      </c>
      <c r="D19" s="11">
        <f t="shared" si="5"/>
        <v>0.07266385699752943</v>
      </c>
      <c r="E19" s="9">
        <v>1524</v>
      </c>
      <c r="F19" s="10">
        <v>475</v>
      </c>
      <c r="G19" s="1">
        <f t="shared" si="6"/>
        <v>0.09579483311333208</v>
      </c>
      <c r="H19" s="17">
        <f t="shared" si="7"/>
        <v>476</v>
      </c>
      <c r="I19" s="18">
        <f t="shared" si="4"/>
        <v>670.3387203496453</v>
      </c>
    </row>
    <row r="20" spans="1:9" ht="14.25">
      <c r="A20" s="31" t="s">
        <v>17</v>
      </c>
      <c r="B20" s="9">
        <v>3175</v>
      </c>
      <c r="C20" s="10">
        <v>593</v>
      </c>
      <c r="D20" s="11">
        <f t="shared" si="5"/>
        <v>0.11535387298357797</v>
      </c>
      <c r="E20" s="9">
        <v>3241</v>
      </c>
      <c r="F20" s="10">
        <v>763</v>
      </c>
      <c r="G20" s="1">
        <f t="shared" si="6"/>
        <v>0.20372116412093783</v>
      </c>
      <c r="H20" s="17">
        <f t="shared" si="7"/>
        <v>-66</v>
      </c>
      <c r="I20" s="18">
        <f t="shared" si="4"/>
        <v>966.3425893543139</v>
      </c>
    </row>
    <row r="21" spans="1:9" ht="14.25">
      <c r="A21" s="31" t="s">
        <v>18</v>
      </c>
      <c r="B21" s="9">
        <v>5873</v>
      </c>
      <c r="C21" s="10">
        <v>901</v>
      </c>
      <c r="D21" s="11">
        <f t="shared" si="5"/>
        <v>0.21337741607324517</v>
      </c>
      <c r="E21" s="9">
        <v>2204</v>
      </c>
      <c r="F21" s="10">
        <v>561</v>
      </c>
      <c r="G21" s="1">
        <f t="shared" si="6"/>
        <v>0.13853793450248286</v>
      </c>
      <c r="H21" s="17">
        <f t="shared" si="7"/>
        <v>3669</v>
      </c>
      <c r="I21" s="18">
        <f t="shared" si="4"/>
        <v>1061.3774069575818</v>
      </c>
    </row>
    <row r="22" spans="1:9" ht="14.25">
      <c r="A22" s="31" t="s">
        <v>19</v>
      </c>
      <c r="B22" s="9">
        <v>4250</v>
      </c>
      <c r="C22" s="10">
        <v>782</v>
      </c>
      <c r="D22" s="11">
        <f t="shared" si="5"/>
        <v>0.15441069611975003</v>
      </c>
      <c r="E22" s="9">
        <v>1856</v>
      </c>
      <c r="F22" s="10">
        <v>447</v>
      </c>
      <c r="G22" s="1">
        <f t="shared" si="6"/>
        <v>0.11666352379156453</v>
      </c>
      <c r="H22" s="17">
        <f t="shared" si="7"/>
        <v>2394</v>
      </c>
      <c r="I22" s="18">
        <f t="shared" si="4"/>
        <v>900.7402511268162</v>
      </c>
    </row>
    <row r="23" spans="1:9" ht="14.25">
      <c r="A23" s="31" t="s">
        <v>20</v>
      </c>
      <c r="B23" s="9">
        <v>4983</v>
      </c>
      <c r="C23" s="10">
        <v>803</v>
      </c>
      <c r="D23" s="11">
        <f>B23/B$15</f>
        <v>0.18104199970934456</v>
      </c>
      <c r="E23" s="9">
        <v>2744</v>
      </c>
      <c r="F23" s="10">
        <v>655</v>
      </c>
      <c r="G23" s="1">
        <f t="shared" si="6"/>
        <v>0.17248098560563202</v>
      </c>
      <c r="H23" s="17">
        <f>B23-E23</f>
        <v>2239</v>
      </c>
      <c r="I23" s="18">
        <f>((SQRT((C23/1.645)^2+(F23/1.645)^2)))*1.645</f>
        <v>1036.2596199794723</v>
      </c>
    </row>
    <row r="24" spans="1:9" ht="14.25">
      <c r="A24" s="31" t="s">
        <v>21</v>
      </c>
      <c r="B24" s="9">
        <v>3633</v>
      </c>
      <c r="C24" s="10">
        <v>609</v>
      </c>
      <c r="D24" s="11">
        <f>B24/B$15</f>
        <v>0.1319938962360122</v>
      </c>
      <c r="E24" s="9">
        <v>1360</v>
      </c>
      <c r="F24" s="10">
        <v>325</v>
      </c>
      <c r="G24" s="1">
        <f t="shared" si="6"/>
        <v>0.08548620277830159</v>
      </c>
      <c r="H24" s="17">
        <f>B24-E24</f>
        <v>2273</v>
      </c>
      <c r="I24" s="18">
        <f>((SQRT((C24/1.645)^2+(F24/1.645)^2)))*1.645</f>
        <v>690.2941402040148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25737</v>
      </c>
      <c r="C27" s="10">
        <v>1322</v>
      </c>
      <c r="D27" s="11">
        <f>B27/B$27</f>
        <v>1</v>
      </c>
      <c r="E27" s="9">
        <v>16530</v>
      </c>
      <c r="F27" s="10">
        <v>1080</v>
      </c>
      <c r="G27" s="11">
        <f>E27/E$27</f>
        <v>1</v>
      </c>
      <c r="H27" s="17">
        <f>B27-E27</f>
        <v>9207</v>
      </c>
      <c r="I27" s="18">
        <f>((SQRT((C27/1.645)^2+(F27/1.645)^2)))*1.645</f>
        <v>1707.0688328242654</v>
      </c>
    </row>
    <row r="28" spans="1:9" ht="14.25">
      <c r="A28" s="31" t="s">
        <v>22</v>
      </c>
      <c r="B28" s="9">
        <v>3525</v>
      </c>
      <c r="C28" s="10">
        <v>486</v>
      </c>
      <c r="D28" s="11">
        <f aca="true" t="shared" si="8" ref="D28:D36">B28/B$27</f>
        <v>0.1369623499242336</v>
      </c>
      <c r="E28" s="9">
        <v>2376</v>
      </c>
      <c r="F28" s="10">
        <v>405</v>
      </c>
      <c r="G28" s="11">
        <f aca="true" t="shared" si="9" ref="G28:G36">E28/E$27</f>
        <v>0.14373865698729582</v>
      </c>
      <c r="H28" s="17">
        <f>B28-E28</f>
        <v>1149</v>
      </c>
      <c r="I28" s="18">
        <f aca="true" t="shared" si="10" ref="I28:I36">((SQRT((C28/1.645)^2+(F28/1.645)^2)))*1.645</f>
        <v>632.630223748439</v>
      </c>
    </row>
    <row r="29" spans="1:9" ht="14.25">
      <c r="A29" s="31" t="s">
        <v>23</v>
      </c>
      <c r="B29" s="9">
        <v>5989</v>
      </c>
      <c r="C29" s="10">
        <v>700</v>
      </c>
      <c r="D29" s="11">
        <f t="shared" si="8"/>
        <v>0.23270000388545672</v>
      </c>
      <c r="E29" s="9">
        <v>3762</v>
      </c>
      <c r="F29" s="10">
        <v>514</v>
      </c>
      <c r="G29" s="11">
        <f t="shared" si="9"/>
        <v>0.22758620689655173</v>
      </c>
      <c r="H29" s="17">
        <f aca="true" t="shared" si="11" ref="H29:H36">B29-E29</f>
        <v>2227</v>
      </c>
      <c r="I29" s="18">
        <f t="shared" si="10"/>
        <v>868.4445866029679</v>
      </c>
    </row>
    <row r="30" spans="1:9" ht="14.25">
      <c r="A30" s="31" t="s">
        <v>14</v>
      </c>
      <c r="B30" s="9">
        <v>1482</v>
      </c>
      <c r="C30" s="10">
        <v>270</v>
      </c>
      <c r="D30" s="11">
        <f t="shared" si="8"/>
        <v>0.0575824688192097</v>
      </c>
      <c r="E30" s="9">
        <v>1055</v>
      </c>
      <c r="F30" s="10">
        <v>246</v>
      </c>
      <c r="G30" s="11">
        <f t="shared" si="9"/>
        <v>0.06382335148215366</v>
      </c>
      <c r="H30" s="17">
        <f t="shared" si="11"/>
        <v>427</v>
      </c>
      <c r="I30" s="18">
        <f t="shared" si="10"/>
        <v>365.2615501253862</v>
      </c>
    </row>
    <row r="31" spans="1:9" ht="14.25">
      <c r="A31" s="31" t="s">
        <v>15</v>
      </c>
      <c r="B31" s="9">
        <v>2925</v>
      </c>
      <c r="C31" s="10">
        <v>423</v>
      </c>
      <c r="D31" s="11">
        <f t="shared" si="8"/>
        <v>0.11364960951159808</v>
      </c>
      <c r="E31" s="9">
        <v>2332</v>
      </c>
      <c r="F31" s="10">
        <v>455</v>
      </c>
      <c r="G31" s="11">
        <f t="shared" si="9"/>
        <v>0.14107683000604962</v>
      </c>
      <c r="H31" s="17">
        <f t="shared" si="11"/>
        <v>593</v>
      </c>
      <c r="I31" s="18">
        <f t="shared" si="10"/>
        <v>621.2519617675264</v>
      </c>
    </row>
    <row r="32" spans="1:9" ht="14.25">
      <c r="A32" s="31" t="s">
        <v>16</v>
      </c>
      <c r="B32" s="9">
        <v>3004</v>
      </c>
      <c r="C32" s="10">
        <v>459</v>
      </c>
      <c r="D32" s="11">
        <f t="shared" si="8"/>
        <v>0.1167191203325951</v>
      </c>
      <c r="E32" s="9">
        <v>1574</v>
      </c>
      <c r="F32" s="10">
        <v>302</v>
      </c>
      <c r="G32" s="11">
        <f t="shared" si="9"/>
        <v>0.09522081064730792</v>
      </c>
      <c r="H32" s="17">
        <f t="shared" si="11"/>
        <v>1430</v>
      </c>
      <c r="I32" s="18">
        <f t="shared" si="10"/>
        <v>549.440624635638</v>
      </c>
    </row>
    <row r="33" spans="1:9" ht="14.25">
      <c r="A33" s="31" t="s">
        <v>17</v>
      </c>
      <c r="B33" s="9">
        <v>3219</v>
      </c>
      <c r="C33" s="10">
        <v>466</v>
      </c>
      <c r="D33" s="11">
        <f t="shared" si="8"/>
        <v>0.12507285231378948</v>
      </c>
      <c r="E33" s="9">
        <v>2030</v>
      </c>
      <c r="F33" s="10">
        <v>378</v>
      </c>
      <c r="G33" s="11">
        <f t="shared" si="9"/>
        <v>0.12280701754385964</v>
      </c>
      <c r="H33" s="17">
        <f t="shared" si="11"/>
        <v>1189</v>
      </c>
      <c r="I33" s="18">
        <f t="shared" si="10"/>
        <v>600.0333324074588</v>
      </c>
    </row>
    <row r="34" spans="1:9" ht="14.25">
      <c r="A34" s="31" t="s">
        <v>24</v>
      </c>
      <c r="B34" s="9">
        <v>2474</v>
      </c>
      <c r="C34" s="10">
        <v>397</v>
      </c>
      <c r="D34" s="11">
        <f t="shared" si="8"/>
        <v>0.09612619963476707</v>
      </c>
      <c r="E34" s="9">
        <v>1264</v>
      </c>
      <c r="F34" s="10">
        <v>304</v>
      </c>
      <c r="G34" s="11">
        <f t="shared" si="9"/>
        <v>0.0764670296430732</v>
      </c>
      <c r="H34" s="17">
        <f t="shared" si="11"/>
        <v>1210</v>
      </c>
      <c r="I34" s="18">
        <f t="shared" si="10"/>
        <v>500.02499937503126</v>
      </c>
    </row>
    <row r="35" spans="1:9" ht="14.25">
      <c r="A35" s="31" t="s">
        <v>25</v>
      </c>
      <c r="B35" s="9">
        <v>974</v>
      </c>
      <c r="C35" s="10">
        <v>252</v>
      </c>
      <c r="D35" s="11">
        <f t="shared" si="8"/>
        <v>0.037844348603178306</v>
      </c>
      <c r="E35" s="9">
        <v>499</v>
      </c>
      <c r="F35" s="10">
        <v>179</v>
      </c>
      <c r="G35" s="11">
        <f t="shared" si="9"/>
        <v>0.030187537810042346</v>
      </c>
      <c r="H35" s="17">
        <f t="shared" si="11"/>
        <v>475</v>
      </c>
      <c r="I35" s="18">
        <f t="shared" si="10"/>
        <v>309.10354252256644</v>
      </c>
    </row>
    <row r="36" spans="1:9" ht="14.25">
      <c r="A36" s="31" t="s">
        <v>26</v>
      </c>
      <c r="B36" s="9">
        <v>2145</v>
      </c>
      <c r="C36" s="10">
        <v>347</v>
      </c>
      <c r="D36" s="11">
        <f t="shared" si="8"/>
        <v>0.08334304697517193</v>
      </c>
      <c r="E36" s="9">
        <v>1638</v>
      </c>
      <c r="F36" s="10">
        <v>334</v>
      </c>
      <c r="G36" s="11">
        <f t="shared" si="9"/>
        <v>0.09909255898366606</v>
      </c>
      <c r="H36" s="17">
        <f t="shared" si="11"/>
        <v>507</v>
      </c>
      <c r="I36" s="18">
        <f t="shared" si="10"/>
        <v>481.6274493838573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Prince George's County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9">
        <v>4119</v>
      </c>
      <c r="C7" s="10">
        <v>549</v>
      </c>
      <c r="D7" s="11">
        <f aca="true" t="shared" si="0" ref="D7:D12">B7/B$7</f>
        <v>1</v>
      </c>
      <c r="E7" s="9">
        <v>0</v>
      </c>
      <c r="F7" s="10">
        <v>0</v>
      </c>
      <c r="G7" s="1">
        <v>0</v>
      </c>
      <c r="H7" s="17">
        <f aca="true" t="shared" si="1" ref="H7:H12">B7-E7</f>
        <v>4119</v>
      </c>
      <c r="I7" s="18">
        <f aca="true" t="shared" si="2" ref="I7:I12">((SQRT((C7/1.645)^2+(F7/1.645)^2)))*1.645</f>
        <v>549</v>
      </c>
    </row>
    <row r="8" spans="1:9" ht="14.25">
      <c r="A8" s="25" t="s">
        <v>8</v>
      </c>
      <c r="B8" s="9">
        <v>584</v>
      </c>
      <c r="C8" s="10">
        <v>190</v>
      </c>
      <c r="D8" s="11">
        <f t="shared" si="0"/>
        <v>0.14178198591891236</v>
      </c>
      <c r="E8" s="9">
        <v>0</v>
      </c>
      <c r="F8" s="10">
        <v>0</v>
      </c>
      <c r="G8" s="1">
        <v>0</v>
      </c>
      <c r="H8" s="17">
        <f t="shared" si="1"/>
        <v>584</v>
      </c>
      <c r="I8" s="18">
        <f t="shared" si="2"/>
        <v>190</v>
      </c>
    </row>
    <row r="9" spans="1:9" ht="14.25">
      <c r="A9" s="25" t="s">
        <v>9</v>
      </c>
      <c r="B9" s="9">
        <v>778</v>
      </c>
      <c r="C9" s="10">
        <v>238</v>
      </c>
      <c r="D9" s="11">
        <f>B9/B$7</f>
        <v>0.18888079630978394</v>
      </c>
      <c r="E9" s="9">
        <v>0</v>
      </c>
      <c r="F9" s="10">
        <v>0</v>
      </c>
      <c r="G9" s="1">
        <v>0</v>
      </c>
      <c r="H9" s="17">
        <f t="shared" si="1"/>
        <v>778</v>
      </c>
      <c r="I9" s="18">
        <f>((SQRT((C9/1.645)^2+(F9/1.645)^2)))*1.645</f>
        <v>238</v>
      </c>
    </row>
    <row r="10" spans="1:9" ht="14.25">
      <c r="A10" s="25" t="s">
        <v>10</v>
      </c>
      <c r="B10" s="19">
        <v>937</v>
      </c>
      <c r="C10" s="19">
        <v>286</v>
      </c>
      <c r="D10" s="11">
        <f>B10/B$7</f>
        <v>0.2274823986404467</v>
      </c>
      <c r="E10" s="9">
        <v>0</v>
      </c>
      <c r="F10" s="10">
        <v>0</v>
      </c>
      <c r="G10" s="1">
        <v>0</v>
      </c>
      <c r="H10" s="17">
        <f t="shared" si="1"/>
        <v>937</v>
      </c>
      <c r="I10" s="18">
        <f>((SQRT((C10/1.645)^2+(F10/1.645)^2)))*1.645</f>
        <v>286</v>
      </c>
    </row>
    <row r="11" spans="1:9" ht="14.25">
      <c r="A11" s="25" t="s">
        <v>11</v>
      </c>
      <c r="B11" s="9">
        <v>848</v>
      </c>
      <c r="C11" s="10">
        <v>242</v>
      </c>
      <c r="D11" s="11">
        <f t="shared" si="0"/>
        <v>0.20587521243020152</v>
      </c>
      <c r="E11" s="9">
        <v>0</v>
      </c>
      <c r="F11" s="10">
        <v>0</v>
      </c>
      <c r="G11" s="1">
        <v>0</v>
      </c>
      <c r="H11" s="17">
        <f t="shared" si="1"/>
        <v>848</v>
      </c>
      <c r="I11" s="18">
        <f t="shared" si="2"/>
        <v>242</v>
      </c>
    </row>
    <row r="12" spans="1:9" ht="14.25">
      <c r="A12" s="25" t="s">
        <v>12</v>
      </c>
      <c r="B12" s="9">
        <v>972</v>
      </c>
      <c r="C12" s="10">
        <v>261</v>
      </c>
      <c r="D12" s="11">
        <f t="shared" si="0"/>
        <v>0.2359796067006555</v>
      </c>
      <c r="E12" s="9">
        <v>0</v>
      </c>
      <c r="F12" s="10">
        <v>0</v>
      </c>
      <c r="G12" s="1">
        <v>0</v>
      </c>
      <c r="H12" s="17">
        <f t="shared" si="1"/>
        <v>972</v>
      </c>
      <c r="I12" s="18">
        <f t="shared" si="2"/>
        <v>261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6874</v>
      </c>
      <c r="C15" s="10">
        <v>933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6874</v>
      </c>
      <c r="I15" s="18">
        <f aca="true" t="shared" si="3" ref="I15:I24">((SQRT((C15/1.645)^2+(F15/1.645)^2)))*1.645</f>
        <v>933</v>
      </c>
    </row>
    <row r="16" spans="1:9" ht="14.25">
      <c r="A16" s="25" t="s">
        <v>13</v>
      </c>
      <c r="B16" s="9">
        <v>560</v>
      </c>
      <c r="C16" s="10">
        <v>357</v>
      </c>
      <c r="D16" s="11">
        <f aca="true" t="shared" si="4" ref="D16:D24">B16/B$15</f>
        <v>0.0814663951120163</v>
      </c>
      <c r="E16" s="9">
        <v>0</v>
      </c>
      <c r="F16" s="10">
        <v>0</v>
      </c>
      <c r="G16" s="1">
        <v>0</v>
      </c>
      <c r="H16" s="17">
        <f aca="true" t="shared" si="5" ref="H16:H24">B16-E16</f>
        <v>560</v>
      </c>
      <c r="I16" s="18">
        <f t="shared" si="3"/>
        <v>357</v>
      </c>
    </row>
    <row r="17" spans="1:9" ht="14.25">
      <c r="A17" s="25" t="s">
        <v>14</v>
      </c>
      <c r="B17" s="9">
        <v>361</v>
      </c>
      <c r="C17" s="10">
        <v>194</v>
      </c>
      <c r="D17" s="11">
        <f t="shared" si="4"/>
        <v>0.052516729706139076</v>
      </c>
      <c r="E17" s="9">
        <v>0</v>
      </c>
      <c r="F17" s="10">
        <v>0</v>
      </c>
      <c r="G17" s="1">
        <v>0</v>
      </c>
      <c r="H17" s="17">
        <f t="shared" si="5"/>
        <v>361</v>
      </c>
      <c r="I17" s="18">
        <f t="shared" si="3"/>
        <v>194</v>
      </c>
    </row>
    <row r="18" spans="1:9" ht="14.25">
      <c r="A18" s="25" t="s">
        <v>15</v>
      </c>
      <c r="B18" s="9">
        <v>458</v>
      </c>
      <c r="C18" s="10">
        <v>321</v>
      </c>
      <c r="D18" s="11">
        <f t="shared" si="4"/>
        <v>0.06662787314518476</v>
      </c>
      <c r="E18" s="9">
        <v>0</v>
      </c>
      <c r="F18" s="10">
        <v>0</v>
      </c>
      <c r="G18" s="1">
        <v>0</v>
      </c>
      <c r="H18" s="17">
        <f t="shared" si="5"/>
        <v>458</v>
      </c>
      <c r="I18" s="18">
        <f t="shared" si="3"/>
        <v>321</v>
      </c>
    </row>
    <row r="19" spans="1:9" ht="14.25">
      <c r="A19" s="25" t="s">
        <v>16</v>
      </c>
      <c r="B19" s="9">
        <v>319</v>
      </c>
      <c r="C19" s="10">
        <v>159</v>
      </c>
      <c r="D19" s="11">
        <f t="shared" si="4"/>
        <v>0.046406750072737854</v>
      </c>
      <c r="E19" s="9">
        <v>0</v>
      </c>
      <c r="F19" s="10">
        <v>0</v>
      </c>
      <c r="G19" s="1">
        <v>0</v>
      </c>
      <c r="H19" s="17">
        <f t="shared" si="5"/>
        <v>319</v>
      </c>
      <c r="I19" s="18">
        <f t="shared" si="3"/>
        <v>159</v>
      </c>
    </row>
    <row r="20" spans="1:9" ht="14.25">
      <c r="A20" s="25" t="s">
        <v>17</v>
      </c>
      <c r="B20" s="9">
        <v>1039</v>
      </c>
      <c r="C20" s="10">
        <v>428</v>
      </c>
      <c r="D20" s="11">
        <f t="shared" si="4"/>
        <v>0.15114925807390167</v>
      </c>
      <c r="E20" s="9">
        <v>0</v>
      </c>
      <c r="F20" s="10">
        <v>0</v>
      </c>
      <c r="G20" s="1">
        <v>0</v>
      </c>
      <c r="H20" s="17">
        <f t="shared" si="5"/>
        <v>1039</v>
      </c>
      <c r="I20" s="18">
        <f t="shared" si="3"/>
        <v>427.99999999999994</v>
      </c>
    </row>
    <row r="21" spans="1:9" ht="14.25">
      <c r="A21" s="25" t="s">
        <v>18</v>
      </c>
      <c r="B21" s="9">
        <v>1346</v>
      </c>
      <c r="C21" s="10">
        <v>373</v>
      </c>
      <c r="D21" s="11">
        <f t="shared" si="4"/>
        <v>0.19581029967995345</v>
      </c>
      <c r="E21" s="9">
        <v>0</v>
      </c>
      <c r="F21" s="10">
        <v>0</v>
      </c>
      <c r="G21" s="1">
        <v>0</v>
      </c>
      <c r="H21" s="17">
        <f t="shared" si="5"/>
        <v>1346</v>
      </c>
      <c r="I21" s="18">
        <f t="shared" si="3"/>
        <v>373</v>
      </c>
    </row>
    <row r="22" spans="1:9" ht="14.25">
      <c r="A22" s="25" t="s">
        <v>19</v>
      </c>
      <c r="B22" s="9">
        <v>845</v>
      </c>
      <c r="C22" s="10">
        <v>254</v>
      </c>
      <c r="D22" s="11">
        <f t="shared" si="4"/>
        <v>0.1229269711958103</v>
      </c>
      <c r="E22" s="9">
        <v>0</v>
      </c>
      <c r="F22" s="10">
        <v>0</v>
      </c>
      <c r="G22" s="1">
        <v>0</v>
      </c>
      <c r="H22" s="17">
        <f t="shared" si="5"/>
        <v>845</v>
      </c>
      <c r="I22" s="18">
        <f t="shared" si="3"/>
        <v>254</v>
      </c>
    </row>
    <row r="23" spans="1:9" ht="14.25">
      <c r="A23" s="25" t="s">
        <v>20</v>
      </c>
      <c r="B23" s="9">
        <v>1043</v>
      </c>
      <c r="C23" s="10">
        <v>306</v>
      </c>
      <c r="D23" s="11">
        <f t="shared" si="4"/>
        <v>0.15173116089613034</v>
      </c>
      <c r="E23" s="9">
        <v>0</v>
      </c>
      <c r="F23" s="10">
        <v>0</v>
      </c>
      <c r="G23" s="1">
        <v>0</v>
      </c>
      <c r="H23" s="17">
        <f t="shared" si="5"/>
        <v>1043</v>
      </c>
      <c r="I23" s="18">
        <f t="shared" si="3"/>
        <v>306</v>
      </c>
    </row>
    <row r="24" spans="1:9" ht="14.25">
      <c r="A24" s="25" t="s">
        <v>21</v>
      </c>
      <c r="B24" s="9">
        <v>903</v>
      </c>
      <c r="C24" s="10">
        <v>310</v>
      </c>
      <c r="D24" s="11">
        <f t="shared" si="4"/>
        <v>0.13136456211812628</v>
      </c>
      <c r="E24" s="9">
        <v>0</v>
      </c>
      <c r="F24" s="10">
        <v>0</v>
      </c>
      <c r="G24" s="1">
        <v>0</v>
      </c>
      <c r="H24" s="17">
        <f t="shared" si="5"/>
        <v>903</v>
      </c>
      <c r="I24" s="18">
        <f t="shared" si="3"/>
        <v>310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5743</v>
      </c>
      <c r="C27" s="10">
        <v>678</v>
      </c>
      <c r="D27" s="11">
        <f>B27/B$27</f>
        <v>1</v>
      </c>
      <c r="E27" s="9">
        <v>0</v>
      </c>
      <c r="F27" s="10">
        <v>0</v>
      </c>
      <c r="G27" s="1">
        <v>0</v>
      </c>
      <c r="H27" s="17">
        <f>B27-E27</f>
        <v>5743</v>
      </c>
      <c r="I27" s="18">
        <f>((SQRT((C27/1.645)^2+(F27/1.645)^2)))*1.645</f>
        <v>678</v>
      </c>
    </row>
    <row r="28" spans="1:9" ht="14.25">
      <c r="A28" s="25" t="s">
        <v>22</v>
      </c>
      <c r="B28" s="9">
        <v>1846</v>
      </c>
      <c r="C28" s="10">
        <v>370</v>
      </c>
      <c r="D28" s="11">
        <f aca="true" t="shared" si="6" ref="D28:D36">B28/B$27</f>
        <v>0.3214347901793488</v>
      </c>
      <c r="E28" s="9">
        <v>0</v>
      </c>
      <c r="F28" s="10">
        <v>0</v>
      </c>
      <c r="G28" s="1">
        <v>0</v>
      </c>
      <c r="H28" s="17">
        <f>B28-E28</f>
        <v>1846</v>
      </c>
      <c r="I28" s="18">
        <f aca="true" t="shared" si="7" ref="I28:I36">((SQRT((C28/1.645)^2+(F28/1.645)^2)))*1.645</f>
        <v>370</v>
      </c>
    </row>
    <row r="29" spans="1:9" ht="14.25">
      <c r="A29" s="25" t="s">
        <v>23</v>
      </c>
      <c r="B29" s="9">
        <v>1602</v>
      </c>
      <c r="C29" s="10">
        <v>430</v>
      </c>
      <c r="D29" s="11">
        <f t="shared" si="6"/>
        <v>0.2789482848685356</v>
      </c>
      <c r="E29" s="9">
        <v>0</v>
      </c>
      <c r="F29" s="10">
        <v>0</v>
      </c>
      <c r="G29" s="1">
        <v>0</v>
      </c>
      <c r="H29" s="17">
        <f aca="true" t="shared" si="8" ref="H29:H36">B29-E29</f>
        <v>1602</v>
      </c>
      <c r="I29" s="18">
        <f t="shared" si="7"/>
        <v>430.00000000000006</v>
      </c>
    </row>
    <row r="30" spans="1:9" ht="14.25">
      <c r="A30" s="25" t="s">
        <v>14</v>
      </c>
      <c r="B30" s="9">
        <v>418</v>
      </c>
      <c r="C30" s="10">
        <v>156</v>
      </c>
      <c r="D30" s="11">
        <f t="shared" si="6"/>
        <v>0.07278425909803239</v>
      </c>
      <c r="E30" s="9">
        <v>0</v>
      </c>
      <c r="F30" s="10">
        <v>0</v>
      </c>
      <c r="G30" s="1">
        <v>0</v>
      </c>
      <c r="H30" s="17">
        <f t="shared" si="8"/>
        <v>418</v>
      </c>
      <c r="I30" s="18">
        <f t="shared" si="7"/>
        <v>156</v>
      </c>
    </row>
    <row r="31" spans="1:9" ht="14.25">
      <c r="A31" s="25" t="s">
        <v>15</v>
      </c>
      <c r="B31" s="9">
        <v>434</v>
      </c>
      <c r="C31" s="10">
        <v>144</v>
      </c>
      <c r="D31" s="11">
        <f t="shared" si="6"/>
        <v>0.07557025944628243</v>
      </c>
      <c r="E31" s="9">
        <v>0</v>
      </c>
      <c r="F31" s="10">
        <v>0</v>
      </c>
      <c r="G31" s="1">
        <v>0</v>
      </c>
      <c r="H31" s="17">
        <f t="shared" si="8"/>
        <v>434</v>
      </c>
      <c r="I31" s="18">
        <f t="shared" si="7"/>
        <v>144</v>
      </c>
    </row>
    <row r="32" spans="1:9" ht="14.25">
      <c r="A32" s="25" t="s">
        <v>16</v>
      </c>
      <c r="B32" s="9">
        <v>429</v>
      </c>
      <c r="C32" s="10">
        <v>172</v>
      </c>
      <c r="D32" s="11">
        <f t="shared" si="6"/>
        <v>0.07469963433745429</v>
      </c>
      <c r="E32" s="9">
        <v>0</v>
      </c>
      <c r="F32" s="10">
        <v>0</v>
      </c>
      <c r="G32" s="1">
        <v>0</v>
      </c>
      <c r="H32" s="17">
        <f t="shared" si="8"/>
        <v>429</v>
      </c>
      <c r="I32" s="18">
        <f t="shared" si="7"/>
        <v>172</v>
      </c>
    </row>
    <row r="33" spans="1:9" ht="14.25">
      <c r="A33" s="25" t="s">
        <v>17</v>
      </c>
      <c r="B33" s="9">
        <v>292</v>
      </c>
      <c r="C33" s="10">
        <v>129</v>
      </c>
      <c r="D33" s="11">
        <f t="shared" si="6"/>
        <v>0.05084450635556329</v>
      </c>
      <c r="E33" s="9">
        <v>0</v>
      </c>
      <c r="F33" s="10">
        <v>0</v>
      </c>
      <c r="G33" s="1">
        <v>0</v>
      </c>
      <c r="H33" s="17">
        <f t="shared" si="8"/>
        <v>292</v>
      </c>
      <c r="I33" s="18">
        <f t="shared" si="7"/>
        <v>129</v>
      </c>
    </row>
    <row r="34" spans="1:9" ht="14.25">
      <c r="A34" s="25" t="s">
        <v>24</v>
      </c>
      <c r="B34" s="9">
        <v>318</v>
      </c>
      <c r="C34" s="10">
        <v>159</v>
      </c>
      <c r="D34" s="11">
        <f t="shared" si="6"/>
        <v>0.05537175692146962</v>
      </c>
      <c r="E34" s="9">
        <v>0</v>
      </c>
      <c r="F34" s="10">
        <v>0</v>
      </c>
      <c r="G34" s="1">
        <v>0</v>
      </c>
      <c r="H34" s="17">
        <f t="shared" si="8"/>
        <v>318</v>
      </c>
      <c r="I34" s="18">
        <f t="shared" si="7"/>
        <v>159</v>
      </c>
    </row>
    <row r="35" spans="1:9" ht="14.25">
      <c r="A35" s="25" t="s">
        <v>25</v>
      </c>
      <c r="B35" s="9">
        <v>53</v>
      </c>
      <c r="C35" s="10">
        <v>38</v>
      </c>
      <c r="D35" s="11">
        <f t="shared" si="6"/>
        <v>0.009228626153578268</v>
      </c>
      <c r="E35" s="9">
        <v>0</v>
      </c>
      <c r="F35" s="10">
        <v>0</v>
      </c>
      <c r="G35" s="1">
        <v>0</v>
      </c>
      <c r="H35" s="17">
        <f t="shared" si="8"/>
        <v>53</v>
      </c>
      <c r="I35" s="18">
        <f t="shared" si="7"/>
        <v>38</v>
      </c>
    </row>
    <row r="36" spans="1:9" ht="14.25">
      <c r="A36" s="25" t="s">
        <v>26</v>
      </c>
      <c r="B36" s="9">
        <v>351</v>
      </c>
      <c r="C36" s="10">
        <v>143</v>
      </c>
      <c r="D36" s="11">
        <f t="shared" si="6"/>
        <v>0.06111788263973533</v>
      </c>
      <c r="E36" s="9">
        <v>0</v>
      </c>
      <c r="F36" s="10">
        <v>0</v>
      </c>
      <c r="G36" s="1">
        <v>0</v>
      </c>
      <c r="H36" s="17">
        <f t="shared" si="8"/>
        <v>351</v>
      </c>
      <c r="I36" s="18">
        <f t="shared" si="7"/>
        <v>143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2014-03-04T17:02:22Z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