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576" windowWidth="15012" windowHeight="8292" activeTab="0"/>
  </bookViews>
  <sheets>
    <sheet name="Total" sheetId="1" r:id="rId1"/>
    <sheet name="Intra" sheetId="2" r:id="rId2"/>
    <sheet name="Inter" sheetId="3" r:id="rId3"/>
    <sheet name="Foreign" sheetId="4" r:id="rId4"/>
  </sheets>
  <definedNames>
    <definedName name="_xlnm.Print_Area" localSheetId="3">'Foreign'!$A$3:$I$39</definedName>
    <definedName name="_xlnm.Print_Area" localSheetId="2">'Inter'!$A$3:$I$39</definedName>
    <definedName name="_xlnm.Print_Area" localSheetId="1">'Intra'!$A$3:$I$39</definedName>
    <definedName name="_xlnm.Print_Area" localSheetId="0">'Total'!$A$3:$I$39</definedName>
  </definedNames>
  <calcPr fullCalcOnLoad="1"/>
</workbook>
</file>

<file path=xl/sharedStrings.xml><?xml version="1.0" encoding="utf-8"?>
<sst xmlns="http://schemas.openxmlformats.org/spreadsheetml/2006/main" count="237" uniqueCount="41">
  <si>
    <t xml:space="preserve">IN-MIGRATION </t>
  </si>
  <si>
    <t xml:space="preserve">OUT-MIGRATION </t>
  </si>
  <si>
    <t>NET Migration (IN-OUT)</t>
  </si>
  <si>
    <t xml:space="preserve"> ESTIMATE</t>
  </si>
  <si>
    <t>(+/-) MOE</t>
  </si>
  <si>
    <t>PERCENT</t>
  </si>
  <si>
    <t>Educational Attainment:</t>
  </si>
  <si>
    <t>Population 25 years and over</t>
  </si>
  <si>
    <t>Less than high school graduate</t>
  </si>
  <si>
    <t>High school graduate (inc. GED)</t>
  </si>
  <si>
    <t>Some college or associate's degree</t>
  </si>
  <si>
    <t>Bachelor's degree</t>
  </si>
  <si>
    <t>Graduate or professional degree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</si>
  <si>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</si>
  <si>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</si>
  <si>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</si>
  <si>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</si>
  <si>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</si>
  <si>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</si>
  <si>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</si>
  <si>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</si>
  <si>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or more</t>
  </si>
  <si>
    <t>No income</t>
  </si>
  <si>
    <t>$1 to $9,999 or loss</t>
  </si>
  <si>
    <t>$50,000 to $64,999</t>
  </si>
  <si>
    <t>$65,000 to $74,999</t>
  </si>
  <si>
    <t>$75,000 or more</t>
  </si>
  <si>
    <t xml:space="preserve">Household Income in the Past Year </t>
  </si>
  <si>
    <t>Individual Income in the Past Year</t>
  </si>
  <si>
    <t>Source: 2007 to 2011 American Community Survey. Prepared by the Maryland Department of Planning.</t>
  </si>
  <si>
    <t>Population 16 years and over</t>
  </si>
  <si>
    <t>Population 1 year and over in households</t>
  </si>
  <si>
    <t>* Foreign out migration only captures migration from Maryland to Puerto Rico. No county specific data is available.</t>
  </si>
  <si>
    <t>* Interstate migration measures the migration between Maryland and all other states.</t>
  </si>
  <si>
    <t>* Intra state migration measures the county-to-county migration within Maryland</t>
  </si>
  <si>
    <t>* Total migration is the sum of interstate and intra state and foreign migration</t>
  </si>
  <si>
    <t>Educational Attainment and Income Characteristics of Migrants, 2007 to 2011  (Total Migration)*</t>
  </si>
  <si>
    <t>Educational Attainment and Income Characteristics of Migrants, 2007 to 2011  (Intra State Migration)*</t>
  </si>
  <si>
    <t>Educational Attainment and Income Characteristics of Migrants, 2007 to 2011  (Interstate Migration)*</t>
  </si>
  <si>
    <t xml:space="preserve">Educational Attainment and Income Characteristics of Migrants, 2007 to 2011  (Foreign Migration)*  </t>
  </si>
  <si>
    <t>Lower Eastern Shore Region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</si>
</sst>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164" fontId="21" fillId="0" borderId="10" xfId="74" applyNumberFormat="1" applyFont="1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2" fillId="0" borderId="12" xfId="0" applyFont="1" applyBorder="1" applyAlignment="1">
      <alignment horizontal="right"/>
    </xf>
    <xf numFmtId="0" fontId="23" fillId="0" borderId="0" xfId="65" applyFont="1" applyBorder="1" applyAlignment="1">
      <alignment horizontal="right"/>
      <protection/>
    </xf>
    <xf numFmtId="0" fontId="23" fillId="0" borderId="10" xfId="65" applyFont="1" applyBorder="1" applyAlignment="1">
      <alignment horizontal="right"/>
      <protection/>
    </xf>
    <xf numFmtId="3" fontId="21" fillId="0" borderId="12" xfId="65" applyNumberFormat="1" applyFont="1" applyBorder="1">
      <alignment/>
      <protection/>
    </xf>
    <xf numFmtId="3" fontId="21" fillId="0" borderId="0" xfId="65" applyNumberFormat="1" applyFont="1" applyBorder="1">
      <alignment/>
      <protection/>
    </xf>
    <xf numFmtId="164" fontId="21" fillId="0" borderId="0" xfId="74" applyNumberFormat="1" applyFont="1" applyBorder="1" applyAlignment="1">
      <alignment/>
    </xf>
    <xf numFmtId="3" fontId="21" fillId="0" borderId="10" xfId="65" applyNumberFormat="1" applyFont="1" applyBorder="1">
      <alignment/>
      <protection/>
    </xf>
    <xf numFmtId="3" fontId="21" fillId="0" borderId="13" xfId="65" applyNumberFormat="1" applyFont="1" applyBorder="1">
      <alignment/>
      <protection/>
    </xf>
    <xf numFmtId="3" fontId="21" fillId="0" borderId="14" xfId="65" applyNumberFormat="1" applyFont="1" applyBorder="1">
      <alignment/>
      <protection/>
    </xf>
    <xf numFmtId="3" fontId="21" fillId="0" borderId="15" xfId="65" applyNumberFormat="1" applyFont="1" applyBorder="1">
      <alignment/>
      <protection/>
    </xf>
    <xf numFmtId="0" fontId="0" fillId="0" borderId="0" xfId="0" applyAlignment="1">
      <alignment/>
    </xf>
    <xf numFmtId="3" fontId="2" fillId="0" borderId="12" xfId="0" applyNumberFormat="1" applyFont="1" applyBorder="1" applyAlignment="1">
      <alignment horizontal="right"/>
    </xf>
    <xf numFmtId="37" fontId="2" fillId="0" borderId="10" xfId="0" applyNumberFormat="1" applyFont="1" applyBorder="1" applyAlignment="1">
      <alignment horizontal="right"/>
    </xf>
    <xf numFmtId="1" fontId="45" fillId="0" borderId="0" xfId="0" applyNumberFormat="1" applyFont="1" applyAlignment="1">
      <alignment/>
    </xf>
    <xf numFmtId="1" fontId="45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5" fillId="0" borderId="18" xfId="65" applyFont="1" applyBorder="1" applyAlignment="1">
      <alignment horizontal="center"/>
      <protection/>
    </xf>
    <xf numFmtId="0" fontId="25" fillId="0" borderId="19" xfId="65" applyFont="1" applyBorder="1" applyAlignment="1">
      <alignment horizontal="center"/>
      <protection/>
    </xf>
    <xf numFmtId="0" fontId="25" fillId="0" borderId="20" xfId="65" applyFont="1" applyBorder="1" applyAlignment="1">
      <alignment horizontal="center"/>
      <protection/>
    </xf>
    <xf numFmtId="0" fontId="25" fillId="0" borderId="0" xfId="60" applyFont="1" applyAlignment="1">
      <alignment horizontal="center"/>
      <protection/>
    </xf>
    <xf numFmtId="0" fontId="23" fillId="0" borderId="0" xfId="60" applyFont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2 5" xfId="63"/>
    <cellStyle name="Normal 3" xfId="64"/>
    <cellStyle name="Normal 3 2" xfId="65"/>
    <cellStyle name="Normal 3 3" xfId="66"/>
    <cellStyle name="Normal 4" xfId="67"/>
    <cellStyle name="Normal 4 2" xfId="68"/>
    <cellStyle name="Normal 4 2 2" xfId="69"/>
    <cellStyle name="Normal 4 3" xfId="70"/>
    <cellStyle name="Normal 4 4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9"/>
  <sheetViews>
    <sheetView tabSelected="1"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0" customWidth="1"/>
    <col min="2" max="2" width="13.57421875" style="0" customWidth="1"/>
    <col min="3" max="4" width="10.7109375" style="0" customWidth="1"/>
    <col min="5" max="5" width="13.57421875" style="0" customWidth="1"/>
    <col min="6" max="7" width="10.7109375" style="0" customWidth="1"/>
    <col min="8" max="8" width="13.57421875" style="0" customWidth="1"/>
    <col min="9" max="9" width="10.7109375" style="0" customWidth="1"/>
  </cols>
  <sheetData>
    <row r="3" spans="1:9" ht="15">
      <c r="A3" s="3" t="str">
        <f>Intra!A3</f>
        <v>Lower Eastern Shore Region</v>
      </c>
      <c r="B3" s="50" t="s">
        <v>36</v>
      </c>
      <c r="C3" s="50"/>
      <c r="D3" s="50"/>
      <c r="E3" s="50"/>
      <c r="F3" s="50"/>
      <c r="G3" s="50"/>
      <c r="H3" s="50"/>
      <c r="I3" s="50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11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  <c r="K5" s="21"/>
    </row>
    <row r="6" spans="1:11" ht="14.25">
      <c r="A6" s="41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  <c r="K6" s="21"/>
    </row>
    <row r="7" spans="1:11" ht="14.25">
      <c r="A7" s="42" t="s">
        <v>7</v>
      </c>
      <c r="B7" s="9">
        <f>Intra!B7+Inter!B7+Foreign!B7</f>
        <v>6379</v>
      </c>
      <c r="C7" s="19">
        <f>((SQRT((Intra!C7/1.645)^2+(Inter!C7/1.645)^2+(Foreign!C7/1.645)^2))*1.645)</f>
        <v>691.1078063515126</v>
      </c>
      <c r="D7" s="11">
        <f aca="true" t="shared" si="0" ref="D7:D12">B7/B$7</f>
        <v>1</v>
      </c>
      <c r="E7" s="9">
        <f>Intra!E7+Inter!E7+Foreign!E7</f>
        <v>3657</v>
      </c>
      <c r="F7" s="10">
        <f>((SQRT((Intra!F7/1.645)^2+(Inter!F7/1.645)^2+(Foreign!F7/1.645)^2))*1.645)</f>
        <v>480.9417844188628</v>
      </c>
      <c r="G7" s="1">
        <f aca="true" t="shared" si="1" ref="G7:G12">E7/E$7</f>
        <v>1</v>
      </c>
      <c r="H7" s="17">
        <f>Intra!H7+Inter!H7+Foreign!H7</f>
        <v>2722</v>
      </c>
      <c r="I7" s="18">
        <f>((SQRT((Intra!I7/1.645)^2+(Inter!I7/1.645)^2+(Foreign!I7/1.645)^2))*1.645)</f>
        <v>841.9827789212793</v>
      </c>
      <c r="K7" s="21"/>
    </row>
    <row r="8" spans="1:11" ht="14.25">
      <c r="A8" s="43" t="s">
        <v>8</v>
      </c>
      <c r="B8" s="9">
        <f>Intra!B8+Inter!B8+Foreign!B8</f>
        <v>1080</v>
      </c>
      <c r="C8" s="19">
        <f>((SQRT((Intra!C8/1.645)^2+(Inter!C8/1.645)^2+(Foreign!C8/1.645)^2))*1.645)</f>
        <v>297.1144560602866</v>
      </c>
      <c r="D8" s="11">
        <f t="shared" si="0"/>
        <v>0.16930553378272456</v>
      </c>
      <c r="E8" s="9">
        <f>Intra!E8+Inter!E8+Foreign!E8</f>
        <v>778</v>
      </c>
      <c r="F8" s="10">
        <f>((SQRT((Intra!F8/1.645)^2+(Inter!F8/1.645)^2+(Foreign!F8/1.645)^2))*1.645)</f>
        <v>206.1892334725555</v>
      </c>
      <c r="G8" s="1">
        <f t="shared" si="1"/>
        <v>0.212742685261143</v>
      </c>
      <c r="H8" s="17">
        <f>Intra!H8+Inter!H8+Foreign!H8</f>
        <v>302</v>
      </c>
      <c r="I8" s="18">
        <f>((SQRT((Intra!I8/1.645)^2+(Inter!I8/1.645)^2+(Foreign!I8/1.645)^2))*1.645)</f>
        <v>361.65038365802957</v>
      </c>
      <c r="K8" s="21"/>
    </row>
    <row r="9" spans="1:11" ht="14.25">
      <c r="A9" s="43" t="s">
        <v>9</v>
      </c>
      <c r="B9" s="9">
        <f>Intra!B9+Inter!B9+Foreign!B9</f>
        <v>2639</v>
      </c>
      <c r="C9" s="10">
        <f>((SQRT((Intra!C9/1.645)^2+(Inter!C9/1.645)^2+(Foreign!C9/1.645)^2))*1.645)</f>
        <v>473.1384575364805</v>
      </c>
      <c r="D9" s="11">
        <f t="shared" si="0"/>
        <v>0.41370120708575014</v>
      </c>
      <c r="E9" s="9">
        <f>Intra!E9+Inter!E9+Foreign!E9</f>
        <v>1140</v>
      </c>
      <c r="F9" s="10">
        <f>((SQRT((Intra!F9/1.645)^2+(Inter!F9/1.645)^2+(Foreign!F9/1.645)^2))*1.645)</f>
        <v>261.4670151281037</v>
      </c>
      <c r="G9" s="1">
        <f t="shared" si="1"/>
        <v>0.3117309269893355</v>
      </c>
      <c r="H9" s="17">
        <f>Intra!H9+Inter!H9+Foreign!H9</f>
        <v>1499</v>
      </c>
      <c r="I9" s="18">
        <f>((SQRT((Intra!I9/1.645)^2+(Inter!I9/1.645)^2+(Foreign!I9/1.645)^2))*1.645)</f>
        <v>540.578393944856</v>
      </c>
      <c r="K9" s="21"/>
    </row>
    <row r="10" spans="1:11" ht="14.25">
      <c r="A10" s="43" t="s">
        <v>10</v>
      </c>
      <c r="B10" s="9">
        <f>Intra!B10+Inter!B10+Foreign!B10</f>
        <v>1550</v>
      </c>
      <c r="C10" s="19">
        <f>((SQRT((Intra!C10/1.645)^2+(Inter!C10/1.645)^2+(Foreign!C10/1.645)^2))*1.645)</f>
        <v>307.80675756064875</v>
      </c>
      <c r="D10" s="11">
        <f t="shared" si="0"/>
        <v>0.24298479385483618</v>
      </c>
      <c r="E10" s="9">
        <f>Intra!E10+Inter!E10+Foreign!E10</f>
        <v>898</v>
      </c>
      <c r="F10" s="10">
        <f>((SQRT((Intra!F10/1.645)^2+(Inter!F10/1.645)^2+(Foreign!F10/1.645)^2))*1.645)</f>
        <v>242.39224410034245</v>
      </c>
      <c r="G10" s="1">
        <f t="shared" si="1"/>
        <v>0.24555646704949413</v>
      </c>
      <c r="H10" s="17">
        <f>Intra!H10+Inter!H10+Foreign!H10</f>
        <v>652</v>
      </c>
      <c r="I10" s="18">
        <f>((SQRT((Intra!I10/1.645)^2+(Inter!I10/1.645)^2+(Foreign!I10/1.645)^2))*1.645)</f>
        <v>391.7894842897139</v>
      </c>
      <c r="K10" s="21"/>
    </row>
    <row r="11" spans="1:11" s="2" customFormat="1" ht="14.25">
      <c r="A11" s="43" t="s">
        <v>11</v>
      </c>
      <c r="B11" s="9">
        <f>Intra!B11+Inter!B11+Foreign!B11</f>
        <v>679</v>
      </c>
      <c r="C11" s="10">
        <f>((SQRT((Intra!C11/1.645)^2+(Inter!C11/1.645)^2+(Foreign!C11/1.645)^2))*1.645)</f>
        <v>211.37171050071956</v>
      </c>
      <c r="D11" s="11">
        <f t="shared" si="0"/>
        <v>0.10644301614673146</v>
      </c>
      <c r="E11" s="9">
        <f>Intra!E11+Inter!E11+Foreign!E11</f>
        <v>635</v>
      </c>
      <c r="F11" s="10">
        <f>((SQRT((Intra!F11/1.645)^2+(Inter!F11/1.645)^2+(Foreign!F11/1.645)^2))*1.645)</f>
        <v>227.8639945230488</v>
      </c>
      <c r="G11" s="1">
        <f t="shared" si="1"/>
        <v>0.1736395952966913</v>
      </c>
      <c r="H11" s="17">
        <f>Intra!H11+Inter!H11+Foreign!H11</f>
        <v>44</v>
      </c>
      <c r="I11" s="18">
        <f>((SQRT((Intra!I11/1.645)^2+(Inter!I11/1.645)^2+(Foreign!I11/1.645)^2))*1.645)</f>
        <v>310.80540535840106</v>
      </c>
      <c r="K11" s="21"/>
    </row>
    <row r="12" spans="1:11" s="2" customFormat="1" ht="14.25">
      <c r="A12" s="43" t="s">
        <v>12</v>
      </c>
      <c r="B12" s="9">
        <f>Intra!B12+Inter!B12+Foreign!B12</f>
        <v>431</v>
      </c>
      <c r="C12" s="10">
        <f>((SQRT((Intra!C12/1.645)^2+(Inter!C12/1.645)^2+(Foreign!C12/1.645)^2))*1.645)</f>
        <v>161.41251500425858</v>
      </c>
      <c r="D12" s="11">
        <f t="shared" si="0"/>
        <v>0.06756544912995767</v>
      </c>
      <c r="E12" s="9">
        <f>Intra!E12+Inter!E12+Foreign!E12</f>
        <v>206</v>
      </c>
      <c r="F12" s="10">
        <f>((SQRT((Intra!F12/1.645)^2+(Inter!F12/1.645)^2+(Foreign!F12/1.645)^2))*1.645)</f>
        <v>100.26464980241043</v>
      </c>
      <c r="G12" s="1">
        <f t="shared" si="1"/>
        <v>0.056330325403336066</v>
      </c>
      <c r="H12" s="17">
        <f>Intra!H12+Inter!H12+Foreign!H12</f>
        <v>225</v>
      </c>
      <c r="I12" s="18">
        <f>((SQRT((Intra!I12/1.645)^2+(Inter!I12/1.645)^2+(Foreign!I12/1.645)^2))*1.645)</f>
        <v>190.01842015973082</v>
      </c>
      <c r="K12" s="21"/>
    </row>
    <row r="13" spans="1:11" s="2" customFormat="1" ht="14.25">
      <c r="A13" s="43"/>
      <c r="B13" s="9"/>
      <c r="C13" s="10"/>
      <c r="D13" s="10"/>
      <c r="E13" s="9"/>
      <c r="F13" s="10"/>
      <c r="G13" s="10"/>
      <c r="H13" s="9"/>
      <c r="I13" s="12"/>
      <c r="K13" s="21"/>
    </row>
    <row r="14" spans="1:11" ht="14.25">
      <c r="A14" s="41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  <c r="K14" s="21"/>
    </row>
    <row r="15" spans="1:11" ht="14.25">
      <c r="A15" s="42" t="s">
        <v>31</v>
      </c>
      <c r="B15" s="9">
        <f>Intra!B15+Inter!B15+Foreign!B15</f>
        <v>9738</v>
      </c>
      <c r="C15" s="10">
        <f>((SQRT((Intra!C15/1.645)^2+(Inter!C15/1.645)^2+(Foreign!C15/1.645)^2))*1.645)</f>
        <v>1271.2466322472599</v>
      </c>
      <c r="D15" s="11">
        <f>B15/B$15</f>
        <v>1</v>
      </c>
      <c r="E15" s="9">
        <f>Intra!E15+Inter!E15+Foreign!E15</f>
        <v>5447</v>
      </c>
      <c r="F15" s="10">
        <f>((SQRT((Intra!F15/1.645)^2+(Inter!F15/1.645)^2+(Foreign!F15/1.645)^2))*1.645)</f>
        <v>980.3371868903065</v>
      </c>
      <c r="G15" s="1">
        <f>E15/E$15</f>
        <v>1</v>
      </c>
      <c r="H15" s="17">
        <f>Intra!H15+Inter!H15+Foreign!H15</f>
        <v>4291</v>
      </c>
      <c r="I15" s="18">
        <f>((SQRT((Intra!I15/1.645)^2+(Inter!I15/1.645)^2+(Foreign!I15/1.645)^2))*1.645)</f>
        <v>1605.3438883927643</v>
      </c>
      <c r="K15" s="21"/>
    </row>
    <row r="16" spans="1:11" ht="14.25">
      <c r="A16" s="43" t="s">
        <v>13</v>
      </c>
      <c r="B16" s="9">
        <f>Intra!B16+Inter!B16+Foreign!B16</f>
        <v>992</v>
      </c>
      <c r="C16" s="10">
        <f>((SQRT((Intra!C16/1.645)^2+(Inter!C16/1.645)^2+(Foreign!C16/1.645)^2))*1.645)</f>
        <v>420.24873586960376</v>
      </c>
      <c r="D16" s="11">
        <f aca="true" t="shared" si="2" ref="D16:D24">B16/B$15</f>
        <v>0.10186896693366194</v>
      </c>
      <c r="E16" s="9">
        <f>Intra!E16+Inter!E16+Foreign!E16</f>
        <v>442</v>
      </c>
      <c r="F16" s="10">
        <f>((SQRT((Intra!F16/1.645)^2+(Inter!F16/1.645)^2+(Foreign!F16/1.645)^2))*1.645)</f>
        <v>301.53772566629203</v>
      </c>
      <c r="G16" s="1">
        <f aca="true" t="shared" si="3" ref="G16:G24">E16/E$15</f>
        <v>0.081145584725537</v>
      </c>
      <c r="H16" s="17">
        <f>Intra!H16+Inter!H16+Foreign!H16</f>
        <v>550</v>
      </c>
      <c r="I16" s="18">
        <f>((SQRT((Intra!I16/1.645)^2+(Inter!I16/1.645)^2+(Foreign!I16/1.645)^2))*1.645)</f>
        <v>517.2368896356872</v>
      </c>
      <c r="K16" s="21"/>
    </row>
    <row r="17" spans="1:11" ht="14.25">
      <c r="A17" s="43" t="s">
        <v>14</v>
      </c>
      <c r="B17" s="9">
        <f>Intra!B17+Inter!B17+Foreign!B17</f>
        <v>724</v>
      </c>
      <c r="C17" s="10">
        <f>((SQRT((Intra!C17/1.645)^2+(Inter!C17/1.645)^2+(Foreign!C17/1.645)^2))*1.645)</f>
        <v>410.6019970725909</v>
      </c>
      <c r="D17" s="11">
        <f t="shared" si="2"/>
        <v>0.07434791538303553</v>
      </c>
      <c r="E17" s="9">
        <f>Intra!E17+Inter!E17+Foreign!E17</f>
        <v>94</v>
      </c>
      <c r="F17" s="10">
        <f>((SQRT((Intra!F17/1.645)^2+(Inter!F17/1.645)^2+(Foreign!F17/1.645)^2))*1.645)</f>
        <v>69.64194138592059</v>
      </c>
      <c r="G17" s="1">
        <f t="shared" si="3"/>
        <v>0.017257205801358547</v>
      </c>
      <c r="H17" s="17">
        <f>Intra!H17+Inter!H17+Foreign!H17</f>
        <v>630</v>
      </c>
      <c r="I17" s="18">
        <f>((SQRT((Intra!I17/1.645)^2+(Inter!I17/1.645)^2+(Foreign!I17/1.645)^2))*1.645)</f>
        <v>416.4660850537532</v>
      </c>
      <c r="K17" s="21"/>
    </row>
    <row r="18" spans="1:11" ht="14.25">
      <c r="A18" s="43" t="s">
        <v>15</v>
      </c>
      <c r="B18" s="9">
        <f>Intra!B18+Inter!B18+Foreign!B18</f>
        <v>950</v>
      </c>
      <c r="C18" s="10">
        <f>((SQRT((Intra!C18/1.645)^2+(Inter!C18/1.645)^2+(Foreign!C18/1.645)^2))*1.645)</f>
        <v>410.21092135631886</v>
      </c>
      <c r="D18" s="11">
        <f t="shared" si="2"/>
        <v>0.09755596631751899</v>
      </c>
      <c r="E18" s="9">
        <f>Intra!E18+Inter!E18+Foreign!E18</f>
        <v>445</v>
      </c>
      <c r="F18" s="10">
        <f>((SQRT((Intra!F18/1.645)^2+(Inter!F18/1.645)^2+(Foreign!F18/1.645)^2))*1.645)</f>
        <v>173.31185764395926</v>
      </c>
      <c r="G18" s="1">
        <f t="shared" si="3"/>
        <v>0.0816963466128144</v>
      </c>
      <c r="H18" s="17">
        <f>Intra!H18+Inter!H18+Foreign!H18</f>
        <v>505</v>
      </c>
      <c r="I18" s="18">
        <f>((SQRT((Intra!I18/1.645)^2+(Inter!I18/1.645)^2+(Foreign!I18/1.645)^2))*1.645)</f>
        <v>445.32010958410586</v>
      </c>
      <c r="K18" s="21"/>
    </row>
    <row r="19" spans="1:11" s="2" customFormat="1" ht="14.25">
      <c r="A19" s="43" t="s">
        <v>16</v>
      </c>
      <c r="B19" s="9">
        <f>Intra!B19+Inter!B19+Foreign!B19</f>
        <v>1552</v>
      </c>
      <c r="C19" s="10">
        <f>((SQRT((Intra!C19/1.645)^2+(Inter!C19/1.645)^2+(Foreign!C19/1.645)^2))*1.645)</f>
        <v>522.9168193890879</v>
      </c>
      <c r="D19" s="11">
        <f t="shared" si="2"/>
        <v>0.15937564181556788</v>
      </c>
      <c r="E19" s="9">
        <f>Intra!E19+Inter!E19+Foreign!E19</f>
        <v>1024</v>
      </c>
      <c r="F19" s="10">
        <f>((SQRT((Intra!F19/1.645)^2+(Inter!F19/1.645)^2+(Foreign!F19/1.645)^2))*1.645)</f>
        <v>449.6721027593328</v>
      </c>
      <c r="G19" s="1">
        <f t="shared" si="3"/>
        <v>0.18799339085735267</v>
      </c>
      <c r="H19" s="17">
        <f>Intra!H19+Inter!H19+Foreign!H19</f>
        <v>528</v>
      </c>
      <c r="I19" s="18">
        <f>((SQRT((Intra!I19/1.645)^2+(Inter!I19/1.645)^2+(Foreign!I19/1.645)^2))*1.645)</f>
        <v>689.6716610097881</v>
      </c>
      <c r="K19" s="21"/>
    </row>
    <row r="20" spans="1:11" s="2" customFormat="1" ht="14.25">
      <c r="A20" s="43" t="s">
        <v>17</v>
      </c>
      <c r="B20" s="9">
        <f>Intra!B20+Inter!B20+Foreign!B20</f>
        <v>1556</v>
      </c>
      <c r="C20" s="10">
        <f>((SQRT((Intra!C20/1.645)^2+(Inter!C20/1.645)^2+(Foreign!C20/1.645)^2))*1.645)</f>
        <v>446.41124537807065</v>
      </c>
      <c r="D20" s="11">
        <f t="shared" si="2"/>
        <v>0.15978640377901007</v>
      </c>
      <c r="E20" s="9">
        <f>Intra!E20+Inter!E20+Foreign!E20</f>
        <v>923</v>
      </c>
      <c r="F20" s="10">
        <f>((SQRT((Intra!F20/1.645)^2+(Inter!F20/1.645)^2+(Foreign!F20/1.645)^2))*1.645)</f>
        <v>377.83858987668265</v>
      </c>
      <c r="G20" s="1">
        <f t="shared" si="3"/>
        <v>0.16945107398568018</v>
      </c>
      <c r="H20" s="17">
        <f>Intra!H20+Inter!H20+Foreign!H20</f>
        <v>633</v>
      </c>
      <c r="I20" s="18">
        <f>((SQRT((Intra!I20/1.645)^2+(Inter!I20/1.645)^2+(Foreign!I20/1.645)^2))*1.645)</f>
        <v>584.8461336112259</v>
      </c>
      <c r="K20" s="21"/>
    </row>
    <row r="21" spans="1:11" s="2" customFormat="1" ht="14.25">
      <c r="A21" s="43" t="s">
        <v>18</v>
      </c>
      <c r="B21" s="9">
        <f>Intra!B21+Inter!B21+Foreign!B21</f>
        <v>1719</v>
      </c>
      <c r="C21" s="10">
        <f>((SQRT((Intra!C21/1.645)^2+(Inter!C21/1.645)^2+(Foreign!C21/1.645)^2))*1.645)</f>
        <v>642.1066889544136</v>
      </c>
      <c r="D21" s="11">
        <f t="shared" si="2"/>
        <v>0.17652495378927913</v>
      </c>
      <c r="E21" s="9">
        <f>Intra!E21+Inter!E21+Foreign!E21</f>
        <v>1263</v>
      </c>
      <c r="F21" s="10">
        <f>((SQRT((Intra!F21/1.645)^2+(Inter!F21/1.645)^2+(Foreign!F21/1.645)^2))*1.645)</f>
        <v>602.5080912319768</v>
      </c>
      <c r="G21" s="1">
        <f t="shared" si="3"/>
        <v>0.23187075454378556</v>
      </c>
      <c r="H21" s="17">
        <f>Intra!H21+Inter!H21+Foreign!H21</f>
        <v>456</v>
      </c>
      <c r="I21" s="18">
        <f>((SQRT((Intra!I21/1.645)^2+(Inter!I21/1.645)^2+(Foreign!I21/1.645)^2))*1.645)</f>
        <v>880.5208685772303</v>
      </c>
      <c r="K21" s="21"/>
    </row>
    <row r="22" spans="1:11" s="2" customFormat="1" ht="14.25">
      <c r="A22" s="43" t="s">
        <v>19</v>
      </c>
      <c r="B22" s="9">
        <f>Intra!B22+Inter!B22+Foreign!B22</f>
        <v>876</v>
      </c>
      <c r="C22" s="10">
        <f>((SQRT((Intra!C22/1.645)^2+(Inter!C22/1.645)^2+(Foreign!C22/1.645)^2))*1.645)</f>
        <v>260.75850896950607</v>
      </c>
      <c r="D22" s="11">
        <f t="shared" si="2"/>
        <v>0.08995686999383858</v>
      </c>
      <c r="E22" s="9">
        <f>Intra!E22+Inter!E22+Foreign!E22</f>
        <v>550</v>
      </c>
      <c r="F22" s="10">
        <f>((SQRT((Intra!F22/1.645)^2+(Inter!F22/1.645)^2+(Foreign!F22/1.645)^2))*1.645)</f>
        <v>225.8007971642262</v>
      </c>
      <c r="G22" s="1">
        <f t="shared" si="3"/>
        <v>0.10097301266752341</v>
      </c>
      <c r="H22" s="17">
        <f>Intra!H22+Inter!H22+Foreign!H22</f>
        <v>326</v>
      </c>
      <c r="I22" s="18">
        <f>((SQRT((Intra!I22/1.645)^2+(Inter!I22/1.645)^2+(Foreign!I22/1.645)^2))*1.645)</f>
        <v>344.9362259896748</v>
      </c>
      <c r="K22" s="21"/>
    </row>
    <row r="23" spans="1:11" s="2" customFormat="1" ht="14.25">
      <c r="A23" s="43" t="s">
        <v>20</v>
      </c>
      <c r="B23" s="9">
        <f>Intra!B23+Inter!B23+Foreign!B23</f>
        <v>883</v>
      </c>
      <c r="C23" s="10">
        <f>((SQRT((Intra!C23/1.645)^2+(Inter!C23/1.645)^2+(Foreign!C23/1.645)^2))*1.645)</f>
        <v>326.10887752405637</v>
      </c>
      <c r="D23" s="11">
        <f t="shared" si="2"/>
        <v>0.09067570342986239</v>
      </c>
      <c r="E23" s="9">
        <f>Intra!E23+Inter!E23+Foreign!E23</f>
        <v>388</v>
      </c>
      <c r="F23" s="10">
        <f>((SQRT((Intra!F23/1.645)^2+(Inter!F23/1.645)^2+(Foreign!F23/1.645)^2))*1.645)</f>
        <v>224.73539997072112</v>
      </c>
      <c r="G23" s="1">
        <f t="shared" si="3"/>
        <v>0.07123187075454379</v>
      </c>
      <c r="H23" s="17">
        <f>Intra!H23+Inter!H23+Foreign!H23</f>
        <v>495</v>
      </c>
      <c r="I23" s="18">
        <f>((SQRT((Intra!I23/1.645)^2+(Inter!I23/1.645)^2+(Foreign!I23/1.645)^2))*1.645)</f>
        <v>396.0467144163678</v>
      </c>
      <c r="K23" s="21"/>
    </row>
    <row r="24" spans="1:11" s="2" customFormat="1" ht="14.25">
      <c r="A24" s="43" t="s">
        <v>21</v>
      </c>
      <c r="B24" s="9">
        <f>Intra!B24+Inter!B24+Foreign!B24</f>
        <v>486</v>
      </c>
      <c r="C24" s="10">
        <f>((SQRT((Intra!C24/1.645)^2+(Inter!C24/1.645)^2+(Foreign!C24/1.645)^2))*1.645)</f>
        <v>211.51832071950648</v>
      </c>
      <c r="D24" s="11">
        <f t="shared" si="2"/>
        <v>0.04990757855822551</v>
      </c>
      <c r="E24" s="9">
        <f>Intra!E24+Inter!E24+Foreign!E24</f>
        <v>318</v>
      </c>
      <c r="F24" s="10">
        <f>((SQRT((Intra!F24/1.645)^2+(Inter!F24/1.645)^2+(Foreign!F24/1.645)^2))*1.645)</f>
        <v>160.06561154726518</v>
      </c>
      <c r="G24" s="1">
        <f t="shared" si="3"/>
        <v>0.05838076005140444</v>
      </c>
      <c r="H24" s="17">
        <f>Intra!H24+Inter!H24+Foreign!H24</f>
        <v>168</v>
      </c>
      <c r="I24" s="18">
        <f>((SQRT((Intra!I24/1.645)^2+(Inter!I24/1.645)^2+(Foreign!I24/1.645)^2))*1.645)</f>
        <v>265.2564796569539</v>
      </c>
      <c r="K24" s="21"/>
    </row>
    <row r="25" spans="1:9" ht="14.25">
      <c r="A25" s="44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41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11" ht="14.25">
      <c r="A27" s="42" t="s">
        <v>30</v>
      </c>
      <c r="B27" s="9">
        <f>Intra!B27+Inter!B27+Foreign!B27</f>
        <v>11593</v>
      </c>
      <c r="C27" s="10">
        <f>((SQRT((Intra!C27/1.645)^2+(Inter!C27/1.645)^2+(Foreign!C27/1.645)^2))*1.645)</f>
        <v>1011.7633122425423</v>
      </c>
      <c r="D27" s="11">
        <f>B27/B$27</f>
        <v>1</v>
      </c>
      <c r="E27" s="9">
        <f>Intra!E27+Inter!E27+Foreign!E27</f>
        <v>6169</v>
      </c>
      <c r="F27" s="10">
        <f>((SQRT((Intra!F27/1.645)^2+(Inter!F27/1.645)^2+(Foreign!F27/1.645)^2))*1.645)</f>
        <v>644.2421904842929</v>
      </c>
      <c r="G27" s="1">
        <f>E27/E$27</f>
        <v>1</v>
      </c>
      <c r="H27" s="17">
        <f>Intra!H27+Inter!H27+Foreign!H27</f>
        <v>5424</v>
      </c>
      <c r="I27" s="18">
        <f>((SQRT((Intra!I27/1.645)^2+(Inter!I27/1.645)^2+(Foreign!I27/1.645)^2))*1.645)</f>
        <v>1199.463630128067</v>
      </c>
      <c r="K27" s="21"/>
    </row>
    <row r="28" spans="1:11" ht="14.25">
      <c r="A28" s="43" t="s">
        <v>22</v>
      </c>
      <c r="B28" s="9">
        <f>Intra!B28+Inter!B28+Foreign!B28</f>
        <v>2999</v>
      </c>
      <c r="C28" s="10">
        <f>((SQRT((Intra!C28/1.645)^2+(Inter!C28/1.645)^2+(Foreign!C28/1.645)^2))*1.645)</f>
        <v>678.6228702305868</v>
      </c>
      <c r="D28" s="11">
        <f aca="true" t="shared" si="4" ref="D28:D36">B28/B$27</f>
        <v>0.2586905891486242</v>
      </c>
      <c r="E28" s="9">
        <f>Intra!E28+Inter!E28+Foreign!E28</f>
        <v>972</v>
      </c>
      <c r="F28" s="10">
        <f>((SQRT((Intra!F28/1.645)^2+(Inter!F28/1.645)^2+(Foreign!F28/1.645)^2))*1.645)</f>
        <v>237.08437316702256</v>
      </c>
      <c r="G28" s="1">
        <f aca="true" t="shared" si="5" ref="G28:G36">E28/E$27</f>
        <v>0.1575620035662182</v>
      </c>
      <c r="H28" s="17">
        <f>Intra!H28+Inter!H28+Foreign!H28</f>
        <v>2027</v>
      </c>
      <c r="I28" s="18">
        <f>((SQRT((Intra!I28/1.645)^2+(Inter!I28/1.645)^2+(Foreign!I28/1.645)^2))*1.645)</f>
        <v>718.844906777533</v>
      </c>
      <c r="K28" s="21"/>
    </row>
    <row r="29" spans="1:11" ht="14.25">
      <c r="A29" s="43" t="s">
        <v>23</v>
      </c>
      <c r="B29" s="9">
        <f>Intra!B29+Inter!B29+Foreign!B29</f>
        <v>3549</v>
      </c>
      <c r="C29" s="10">
        <f>((SQRT((Intra!C29/1.645)^2+(Inter!C29/1.645)^2+(Foreign!C29/1.645)^2))*1.645)</f>
        <v>513.6224294167847</v>
      </c>
      <c r="D29" s="11">
        <f t="shared" si="4"/>
        <v>0.3061330112999224</v>
      </c>
      <c r="E29" s="9">
        <f>Intra!E29+Inter!E29+Foreign!E29</f>
        <v>1776</v>
      </c>
      <c r="F29" s="10">
        <f>((SQRT((Intra!F29/1.645)^2+(Inter!F29/1.645)^2+(Foreign!F29/1.645)^2))*1.645)</f>
        <v>380.92650209718937</v>
      </c>
      <c r="G29" s="1">
        <f t="shared" si="5"/>
        <v>0.28789106824444805</v>
      </c>
      <c r="H29" s="17">
        <f>Intra!H29+Inter!H29+Foreign!H29</f>
        <v>1773</v>
      </c>
      <c r="I29" s="18">
        <f>((SQRT((Intra!I29/1.645)^2+(Inter!I29/1.645)^2+(Foreign!I29/1.645)^2))*1.645)</f>
        <v>639.4630560087111</v>
      </c>
      <c r="K29" s="21"/>
    </row>
    <row r="30" spans="1:11" ht="14.25">
      <c r="A30" s="43" t="s">
        <v>14</v>
      </c>
      <c r="B30" s="9">
        <f>Intra!B30+Inter!B30+Foreign!B30</f>
        <v>791</v>
      </c>
      <c r="C30" s="10">
        <f>((SQRT((Intra!C30/1.645)^2+(Inter!C30/1.645)^2+(Foreign!C30/1.645)^2))*1.645)</f>
        <v>205.11703976023054</v>
      </c>
      <c r="D30" s="11">
        <f t="shared" si="4"/>
        <v>0.06823082894850341</v>
      </c>
      <c r="E30" s="9">
        <f>Intra!E30+Inter!E30+Foreign!E30</f>
        <v>494</v>
      </c>
      <c r="F30" s="10">
        <f>((SQRT((Intra!F30/1.645)^2+(Inter!F30/1.645)^2+(Foreign!F30/1.645)^2))*1.645)</f>
        <v>154.8579994704826</v>
      </c>
      <c r="G30" s="1">
        <f t="shared" si="5"/>
        <v>0.08007780839682282</v>
      </c>
      <c r="H30" s="17">
        <f>Intra!H30+Inter!H30+Foreign!H30</f>
        <v>297</v>
      </c>
      <c r="I30" s="18">
        <f>((SQRT((Intra!I30/1.645)^2+(Inter!I30/1.645)^2+(Foreign!I30/1.645)^2))*1.645)</f>
        <v>257.0097274423674</v>
      </c>
      <c r="K30" s="21"/>
    </row>
    <row r="31" spans="1:11" s="2" customFormat="1" ht="14.25">
      <c r="A31" s="43" t="s">
        <v>15</v>
      </c>
      <c r="B31" s="9">
        <f>Intra!B31+Inter!B31+Foreign!B31</f>
        <v>1089</v>
      </c>
      <c r="C31" s="10">
        <f>((SQRT((Intra!C31/1.645)^2+(Inter!C31/1.645)^2+(Foreign!C31/1.645)^2))*1.645)</f>
        <v>250.54141374231926</v>
      </c>
      <c r="D31" s="11">
        <f t="shared" si="4"/>
        <v>0.09393599585957044</v>
      </c>
      <c r="E31" s="9">
        <f>Intra!E31+Inter!E31+Foreign!E31</f>
        <v>816</v>
      </c>
      <c r="F31" s="10">
        <f>((SQRT((Intra!F31/1.645)^2+(Inter!F31/1.645)^2+(Foreign!F31/1.645)^2))*1.645)</f>
        <v>226.71568097509268</v>
      </c>
      <c r="G31" s="1">
        <f t="shared" si="5"/>
        <v>0.13227427459880045</v>
      </c>
      <c r="H31" s="17">
        <f>Intra!H31+Inter!H31+Foreign!H31</f>
        <v>273</v>
      </c>
      <c r="I31" s="18">
        <f>((SQRT((Intra!I31/1.645)^2+(Inter!I31/1.645)^2+(Foreign!I31/1.645)^2))*1.645)</f>
        <v>337.8919945781492</v>
      </c>
      <c r="K31" s="21"/>
    </row>
    <row r="32" spans="1:11" s="2" customFormat="1" ht="14.25">
      <c r="A32" s="43" t="s">
        <v>16</v>
      </c>
      <c r="B32" s="9">
        <f>Intra!B32+Inter!B32+Foreign!B32</f>
        <v>977</v>
      </c>
      <c r="C32" s="10">
        <f>((SQRT((Intra!C32/1.645)^2+(Inter!C32/1.645)^2+(Foreign!C32/1.645)^2))*1.645)</f>
        <v>256.02538936597676</v>
      </c>
      <c r="D32" s="11">
        <f t="shared" si="4"/>
        <v>0.0842749935305788</v>
      </c>
      <c r="E32" s="9">
        <f>Intra!E32+Inter!E32+Foreign!E32</f>
        <v>790</v>
      </c>
      <c r="F32" s="10">
        <f>((SQRT((Intra!F32/1.645)^2+(Inter!F32/1.645)^2+(Foreign!F32/1.645)^2))*1.645)</f>
        <v>226.31173190977088</v>
      </c>
      <c r="G32" s="1">
        <f t="shared" si="5"/>
        <v>0.12805965310423084</v>
      </c>
      <c r="H32" s="17">
        <f>Intra!H32+Inter!H32+Foreign!H32</f>
        <v>187</v>
      </c>
      <c r="I32" s="18">
        <f>((SQRT((Intra!I32/1.645)^2+(Inter!I32/1.645)^2+(Foreign!I32/1.645)^2))*1.645)</f>
        <v>341.7104037046575</v>
      </c>
      <c r="K32" s="21"/>
    </row>
    <row r="33" spans="1:11" s="2" customFormat="1" ht="14.25">
      <c r="A33" s="43" t="s">
        <v>17</v>
      </c>
      <c r="B33" s="9">
        <f>Intra!B33+Inter!B33+Foreign!B33</f>
        <v>932</v>
      </c>
      <c r="C33" s="10">
        <f>((SQRT((Intra!C33/1.645)^2+(Inter!C33/1.645)^2+(Foreign!C33/1.645)^2))*1.645)</f>
        <v>225.23099253877118</v>
      </c>
      <c r="D33" s="11">
        <f t="shared" si="4"/>
        <v>0.08039334080910894</v>
      </c>
      <c r="E33" s="9">
        <f>Intra!E33+Inter!E33+Foreign!E33</f>
        <v>661</v>
      </c>
      <c r="F33" s="10">
        <f>((SQRT((Intra!F33/1.645)^2+(Inter!F33/1.645)^2+(Foreign!F33/1.645)^2))*1.645)</f>
        <v>204.07106605298068</v>
      </c>
      <c r="G33" s="1">
        <f t="shared" si="5"/>
        <v>0.10714864645809694</v>
      </c>
      <c r="H33" s="17">
        <f>Intra!H33+Inter!H33+Foreign!H33</f>
        <v>271</v>
      </c>
      <c r="I33" s="18">
        <f>((SQRT((Intra!I33/1.645)^2+(Inter!I33/1.645)^2+(Foreign!I33/1.645)^2))*1.645)</f>
        <v>303.93091320232634</v>
      </c>
      <c r="K33" s="21"/>
    </row>
    <row r="34" spans="1:11" s="2" customFormat="1" ht="14.25">
      <c r="A34" s="43" t="s">
        <v>24</v>
      </c>
      <c r="B34" s="9">
        <f>Intra!B34+Inter!B34+Foreign!B34</f>
        <v>492</v>
      </c>
      <c r="C34" s="10">
        <f>((SQRT((Intra!C34/1.645)^2+(Inter!C34/1.645)^2+(Foreign!C34/1.645)^2))*1.645)</f>
        <v>196.0229578391266</v>
      </c>
      <c r="D34" s="11">
        <f t="shared" si="4"/>
        <v>0.042439403088070385</v>
      </c>
      <c r="E34" s="9">
        <f>Intra!E34+Inter!E34+Foreign!E34</f>
        <v>397</v>
      </c>
      <c r="F34" s="10">
        <f>((SQRT((Intra!F34/1.645)^2+(Inter!F34/1.645)^2+(Foreign!F34/1.645)^2))*1.645)</f>
        <v>186.40010729610646</v>
      </c>
      <c r="G34" s="1">
        <f t="shared" si="5"/>
        <v>0.06435402820554385</v>
      </c>
      <c r="H34" s="17">
        <f>Intra!H34+Inter!H34+Foreign!H34</f>
        <v>95</v>
      </c>
      <c r="I34" s="18">
        <f>((SQRT((Intra!I34/1.645)^2+(Inter!I34/1.645)^2+(Foreign!I34/1.645)^2))*1.645)</f>
        <v>270.4995378923964</v>
      </c>
      <c r="K34" s="21"/>
    </row>
    <row r="35" spans="1:11" s="2" customFormat="1" ht="14.25">
      <c r="A35" s="43" t="s">
        <v>25</v>
      </c>
      <c r="B35" s="9">
        <f>Intra!B35+Inter!B35+Foreign!B35</f>
        <v>205</v>
      </c>
      <c r="C35" s="10">
        <f>((SQRT((Intra!C35/1.645)^2+(Inter!C35/1.645)^2+(Foreign!C35/1.645)^2))*1.645)</f>
        <v>110.4943437466371</v>
      </c>
      <c r="D35" s="11">
        <f t="shared" si="4"/>
        <v>0.017683084620029328</v>
      </c>
      <c r="E35" s="9">
        <f>Intra!E35+Inter!E35+Foreign!E35</f>
        <v>100</v>
      </c>
      <c r="F35" s="10">
        <f>((SQRT((Intra!F35/1.645)^2+(Inter!F35/1.645)^2+(Foreign!F35/1.645)^2))*1.645)</f>
        <v>70.0357051795725</v>
      </c>
      <c r="G35" s="1">
        <f t="shared" si="5"/>
        <v>0.016210082671421624</v>
      </c>
      <c r="H35" s="17">
        <f>Intra!H35+Inter!H35+Foreign!H35</f>
        <v>105</v>
      </c>
      <c r="I35" s="18">
        <f>((SQRT((Intra!I35/1.645)^2+(Inter!I35/1.645)^2+(Foreign!I35/1.645)^2))*1.645)</f>
        <v>130.82048769210425</v>
      </c>
      <c r="K35" s="21"/>
    </row>
    <row r="36" spans="1:11" s="2" customFormat="1" ht="14.25">
      <c r="A36" s="43" t="s">
        <v>26</v>
      </c>
      <c r="B36" s="9">
        <f>Intra!B36+Inter!B36+Foreign!B36</f>
        <v>559</v>
      </c>
      <c r="C36" s="10">
        <f>((SQRT((Intra!C36/1.645)^2+(Inter!C36/1.645)^2+(Foreign!C36/1.645)^2))*1.645)</f>
        <v>165.41463055002117</v>
      </c>
      <c r="D36" s="11">
        <f t="shared" si="4"/>
        <v>0.04821875269559217</v>
      </c>
      <c r="E36" s="9">
        <f>Intra!E36+Inter!E36+Foreign!E36</f>
        <v>163</v>
      </c>
      <c r="F36" s="10">
        <f>((SQRT((Intra!F36/1.645)^2+(Inter!F36/1.645)^2+(Foreign!F36/1.645)^2))*1.645)</f>
        <v>78.24321056807422</v>
      </c>
      <c r="G36" s="1">
        <f t="shared" si="5"/>
        <v>0.02642243475441725</v>
      </c>
      <c r="H36" s="17">
        <f>Intra!H36+Inter!H36+Foreign!H36</f>
        <v>396</v>
      </c>
      <c r="I36" s="18">
        <f>((SQRT((Intra!I36/1.645)^2+(Inter!I36/1.645)^2+(Foreign!I36/1.645)^2))*1.645)</f>
        <v>182.98633828786234</v>
      </c>
      <c r="K36" s="21"/>
    </row>
    <row r="37" spans="1:9" ht="14.25">
      <c r="A37" s="46"/>
      <c r="B37" s="13"/>
      <c r="C37" s="14"/>
      <c r="D37" s="14"/>
      <c r="E37" s="13"/>
      <c r="F37" s="14"/>
      <c r="G37" s="14"/>
      <c r="H37" s="13"/>
      <c r="I37" s="15"/>
    </row>
    <row r="38" spans="1:9" ht="14.25">
      <c r="A38" s="45" t="s">
        <v>35</v>
      </c>
      <c r="B38" s="2"/>
      <c r="C38" s="2"/>
      <c r="D38" s="2"/>
      <c r="E38" s="2"/>
      <c r="F38" s="2"/>
      <c r="G38" s="2"/>
      <c r="H38" s="2"/>
      <c r="I38" s="2"/>
    </row>
    <row r="39" spans="1:9" ht="14.25">
      <c r="A39" s="45" t="s">
        <v>29</v>
      </c>
      <c r="B39" s="2"/>
      <c r="C39" s="2"/>
      <c r="D39" s="2"/>
      <c r="E39" s="2"/>
      <c r="F39" s="2"/>
      <c r="G39" s="2"/>
      <c r="H39" s="2"/>
      <c r="I39" s="2"/>
    </row>
  </sheetData>
  <sheetProtection/>
  <mergeCells count="4"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2" customWidth="1"/>
    <col min="2" max="2" width="13.57421875" style="2" customWidth="1"/>
    <col min="3" max="4" width="10.7109375" style="2" customWidth="1"/>
    <col min="5" max="5" width="13.57421875" style="2" customWidth="1"/>
    <col min="6" max="7" width="10.7109375" style="2" customWidth="1"/>
    <col min="8" max="8" width="13.57421875" style="2" customWidth="1"/>
    <col min="9" max="9" width="10.7109375" style="2" customWidth="1"/>
    <col min="10" max="16384" width="8.8515625" style="2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">
        <v>40</v>
      </c>
      <c r="B3" s="50" t="s">
        <v>37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35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6" t="s">
        <v>7</v>
      </c>
      <c r="B7" s="9">
        <v>4398</v>
      </c>
      <c r="C7" s="19">
        <v>590</v>
      </c>
      <c r="D7" s="11">
        <f aca="true" t="shared" si="0" ref="D7:D12">B7/B$7</f>
        <v>1</v>
      </c>
      <c r="E7" s="9">
        <v>2791</v>
      </c>
      <c r="F7" s="10">
        <v>424</v>
      </c>
      <c r="G7" s="1">
        <f aca="true" t="shared" si="1" ref="G7:G12">E7/E$7</f>
        <v>1</v>
      </c>
      <c r="H7" s="17">
        <f aca="true" t="shared" si="2" ref="H7:H12">B7-E7</f>
        <v>1607</v>
      </c>
      <c r="I7" s="18">
        <f aca="true" t="shared" si="3" ref="I7:I12">((SQRT((C7/1.645)^2+(F7/1.645)^2)))*1.645</f>
        <v>726.5507552814187</v>
      </c>
    </row>
    <row r="8" spans="1:9" ht="14.25">
      <c r="A8" s="37" t="s">
        <v>8</v>
      </c>
      <c r="B8" s="9">
        <v>876</v>
      </c>
      <c r="C8" s="19">
        <v>264</v>
      </c>
      <c r="D8" s="11">
        <f t="shared" si="0"/>
        <v>0.19918144611186903</v>
      </c>
      <c r="E8" s="9">
        <v>613</v>
      </c>
      <c r="F8" s="10">
        <v>183</v>
      </c>
      <c r="G8" s="1">
        <f t="shared" si="1"/>
        <v>0.21963453959154425</v>
      </c>
      <c r="H8" s="17">
        <f t="shared" si="2"/>
        <v>263</v>
      </c>
      <c r="I8" s="18">
        <f t="shared" si="3"/>
        <v>321.2242207555339</v>
      </c>
    </row>
    <row r="9" spans="1:9" ht="14.25">
      <c r="A9" s="37" t="s">
        <v>9</v>
      </c>
      <c r="B9" s="9">
        <v>1962</v>
      </c>
      <c r="C9" s="10">
        <v>428</v>
      </c>
      <c r="D9" s="11">
        <f t="shared" si="0"/>
        <v>0.4461118690313779</v>
      </c>
      <c r="E9" s="9">
        <v>906</v>
      </c>
      <c r="F9" s="10">
        <v>242</v>
      </c>
      <c r="G9" s="1">
        <f t="shared" si="1"/>
        <v>0.3246148333930491</v>
      </c>
      <c r="H9" s="17">
        <f t="shared" si="2"/>
        <v>1056</v>
      </c>
      <c r="I9" s="18">
        <f t="shared" si="3"/>
        <v>491.6787569134953</v>
      </c>
    </row>
    <row r="10" spans="1:9" ht="14.25">
      <c r="A10" s="37" t="s">
        <v>10</v>
      </c>
      <c r="B10" s="9">
        <v>1046</v>
      </c>
      <c r="C10" s="19">
        <v>253</v>
      </c>
      <c r="D10" s="11">
        <f t="shared" si="0"/>
        <v>0.23783537971805366</v>
      </c>
      <c r="E10" s="9">
        <v>735</v>
      </c>
      <c r="F10" s="10">
        <v>223</v>
      </c>
      <c r="G10" s="1">
        <f t="shared" si="1"/>
        <v>0.26334647079899676</v>
      </c>
      <c r="H10" s="17">
        <f t="shared" si="2"/>
        <v>311</v>
      </c>
      <c r="I10" s="18">
        <f t="shared" si="3"/>
        <v>337.2506486279901</v>
      </c>
    </row>
    <row r="11" spans="1:9" ht="14.25">
      <c r="A11" s="37" t="s">
        <v>11</v>
      </c>
      <c r="B11" s="9">
        <v>345</v>
      </c>
      <c r="C11" s="10">
        <v>153</v>
      </c>
      <c r="D11" s="11">
        <f t="shared" si="0"/>
        <v>0.07844474761255116</v>
      </c>
      <c r="E11" s="9">
        <v>393</v>
      </c>
      <c r="F11" s="10">
        <v>179</v>
      </c>
      <c r="G11" s="1">
        <f t="shared" si="1"/>
        <v>0.14080974561089216</v>
      </c>
      <c r="H11" s="17">
        <f t="shared" si="2"/>
        <v>-48</v>
      </c>
      <c r="I11" s="18">
        <f t="shared" si="3"/>
        <v>235.47823678633233</v>
      </c>
    </row>
    <row r="12" spans="1:9" ht="14.25">
      <c r="A12" s="37" t="s">
        <v>12</v>
      </c>
      <c r="B12" s="9">
        <v>169</v>
      </c>
      <c r="C12" s="10">
        <v>87</v>
      </c>
      <c r="D12" s="11">
        <f t="shared" si="0"/>
        <v>0.03842655752614825</v>
      </c>
      <c r="E12" s="9">
        <v>144</v>
      </c>
      <c r="F12" s="10">
        <v>78</v>
      </c>
      <c r="G12" s="1">
        <f t="shared" si="1"/>
        <v>0.05159441060551773</v>
      </c>
      <c r="H12" s="17">
        <f t="shared" si="2"/>
        <v>25</v>
      </c>
      <c r="I12" s="18">
        <f t="shared" si="3"/>
        <v>116.84605256490268</v>
      </c>
    </row>
    <row r="13" spans="1:9" ht="14.25">
      <c r="A13" s="37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35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6" t="s">
        <v>31</v>
      </c>
      <c r="B15" s="9">
        <v>5971</v>
      </c>
      <c r="C15" s="10">
        <v>1008</v>
      </c>
      <c r="D15" s="11">
        <f>B15/B$15</f>
        <v>1</v>
      </c>
      <c r="E15" s="9">
        <v>4162</v>
      </c>
      <c r="F15" s="10">
        <v>881</v>
      </c>
      <c r="G15" s="1">
        <f>E15/E$15</f>
        <v>1</v>
      </c>
      <c r="H15" s="17">
        <f>B15-E15</f>
        <v>1809</v>
      </c>
      <c r="I15" s="18">
        <f aca="true" t="shared" si="4" ref="I15:I24">((SQRT((C15/1.645)^2+(F15/1.645)^2)))*1.645</f>
        <v>1338.7400793283211</v>
      </c>
    </row>
    <row r="16" spans="1:9" ht="14.25">
      <c r="A16" s="37" t="s">
        <v>13</v>
      </c>
      <c r="B16" s="9">
        <v>699</v>
      </c>
      <c r="C16" s="10">
        <v>379</v>
      </c>
      <c r="D16" s="11">
        <f aca="true" t="shared" si="5" ref="D16:D24">B16/B$15</f>
        <v>0.11706581812091776</v>
      </c>
      <c r="E16" s="9">
        <v>427</v>
      </c>
      <c r="F16" s="10">
        <v>301</v>
      </c>
      <c r="G16" s="1">
        <f aca="true" t="shared" si="6" ref="G16:G24">E16/E$15</f>
        <v>0.10259490629505046</v>
      </c>
      <c r="H16" s="17">
        <f aca="true" t="shared" si="7" ref="H16:H24">B16-E16</f>
        <v>272</v>
      </c>
      <c r="I16" s="18">
        <f t="shared" si="4"/>
        <v>483.98553697398853</v>
      </c>
    </row>
    <row r="17" spans="1:9" ht="14.25">
      <c r="A17" s="37" t="s">
        <v>14</v>
      </c>
      <c r="B17" s="9">
        <v>182</v>
      </c>
      <c r="C17" s="10">
        <v>112</v>
      </c>
      <c r="D17" s="11">
        <f t="shared" si="5"/>
        <v>0.03048065650644783</v>
      </c>
      <c r="E17" s="9">
        <v>84</v>
      </c>
      <c r="F17" s="10">
        <v>67</v>
      </c>
      <c r="G17" s="1">
        <f t="shared" si="6"/>
        <v>0.020182604517059107</v>
      </c>
      <c r="H17" s="17">
        <f t="shared" si="7"/>
        <v>98</v>
      </c>
      <c r="I17" s="18">
        <f t="shared" si="4"/>
        <v>130.51053597315428</v>
      </c>
    </row>
    <row r="18" spans="1:9" ht="14.25">
      <c r="A18" s="37" t="s">
        <v>15</v>
      </c>
      <c r="B18" s="9">
        <v>333</v>
      </c>
      <c r="C18" s="10">
        <v>173</v>
      </c>
      <c r="D18" s="11">
        <f t="shared" si="5"/>
        <v>0.05576955283872048</v>
      </c>
      <c r="E18" s="9">
        <v>269</v>
      </c>
      <c r="F18" s="10">
        <v>119</v>
      </c>
      <c r="G18" s="1">
        <f t="shared" si="6"/>
        <v>0.06463238827486785</v>
      </c>
      <c r="H18" s="17">
        <f t="shared" si="7"/>
        <v>64</v>
      </c>
      <c r="I18" s="18">
        <f t="shared" si="4"/>
        <v>209.9761891262912</v>
      </c>
    </row>
    <row r="19" spans="1:9" ht="14.25">
      <c r="A19" s="37" t="s">
        <v>16</v>
      </c>
      <c r="B19" s="9">
        <v>1101</v>
      </c>
      <c r="C19" s="10">
        <v>441</v>
      </c>
      <c r="D19" s="11">
        <f t="shared" si="5"/>
        <v>0.1843912242505443</v>
      </c>
      <c r="E19" s="9">
        <v>888</v>
      </c>
      <c r="F19" s="10">
        <v>437</v>
      </c>
      <c r="G19" s="1">
        <f t="shared" si="6"/>
        <v>0.21335896203748198</v>
      </c>
      <c r="H19" s="17">
        <f t="shared" si="7"/>
        <v>213</v>
      </c>
      <c r="I19" s="18">
        <f t="shared" si="4"/>
        <v>620.8461967347469</v>
      </c>
    </row>
    <row r="20" spans="1:9" ht="14.25">
      <c r="A20" s="37" t="s">
        <v>17</v>
      </c>
      <c r="B20" s="9">
        <v>1189</v>
      </c>
      <c r="C20" s="10">
        <v>413</v>
      </c>
      <c r="D20" s="11">
        <f t="shared" si="5"/>
        <v>0.19912912409981579</v>
      </c>
      <c r="E20" s="9">
        <v>624</v>
      </c>
      <c r="F20" s="10">
        <v>299</v>
      </c>
      <c r="G20" s="1">
        <f t="shared" si="6"/>
        <v>0.14992791926958193</v>
      </c>
      <c r="H20" s="17">
        <f t="shared" si="7"/>
        <v>565</v>
      </c>
      <c r="I20" s="18">
        <f t="shared" si="4"/>
        <v>509.8725330903793</v>
      </c>
    </row>
    <row r="21" spans="1:9" ht="14.25">
      <c r="A21" s="37" t="s">
        <v>18</v>
      </c>
      <c r="B21" s="9">
        <v>1360</v>
      </c>
      <c r="C21" s="10">
        <v>616</v>
      </c>
      <c r="D21" s="11">
        <f t="shared" si="5"/>
        <v>0.22776754312510467</v>
      </c>
      <c r="E21" s="9">
        <v>930</v>
      </c>
      <c r="F21" s="10">
        <v>550</v>
      </c>
      <c r="G21" s="1">
        <f t="shared" si="6"/>
        <v>0.22345026429601153</v>
      </c>
      <c r="H21" s="17">
        <f t="shared" si="7"/>
        <v>430</v>
      </c>
      <c r="I21" s="18">
        <f t="shared" si="4"/>
        <v>825.8062726814322</v>
      </c>
    </row>
    <row r="22" spans="1:9" ht="14.25">
      <c r="A22" s="37" t="s">
        <v>19</v>
      </c>
      <c r="B22" s="9">
        <v>435</v>
      </c>
      <c r="C22" s="10">
        <v>175</v>
      </c>
      <c r="D22" s="11">
        <f t="shared" si="5"/>
        <v>0.07285211857310334</v>
      </c>
      <c r="E22" s="9">
        <v>459</v>
      </c>
      <c r="F22" s="10">
        <v>215</v>
      </c>
      <c r="G22" s="1">
        <f t="shared" si="6"/>
        <v>0.1102835175396444</v>
      </c>
      <c r="H22" s="17">
        <f t="shared" si="7"/>
        <v>-24</v>
      </c>
      <c r="I22" s="18">
        <f t="shared" si="4"/>
        <v>277.2183255125822</v>
      </c>
    </row>
    <row r="23" spans="1:9" ht="14.25">
      <c r="A23" s="37" t="s">
        <v>20</v>
      </c>
      <c r="B23" s="9">
        <v>463</v>
      </c>
      <c r="C23" s="10">
        <v>193</v>
      </c>
      <c r="D23" s="11">
        <f t="shared" si="5"/>
        <v>0.07754145034332607</v>
      </c>
      <c r="E23" s="9">
        <v>233</v>
      </c>
      <c r="F23" s="10">
        <v>141</v>
      </c>
      <c r="G23" s="1">
        <f t="shared" si="6"/>
        <v>0.05598270062469966</v>
      </c>
      <c r="H23" s="17">
        <f t="shared" si="7"/>
        <v>230</v>
      </c>
      <c r="I23" s="18">
        <f t="shared" si="4"/>
        <v>239.0188277102873</v>
      </c>
    </row>
    <row r="24" spans="1:9" ht="14.25">
      <c r="A24" s="37" t="s">
        <v>21</v>
      </c>
      <c r="B24" s="9">
        <v>209</v>
      </c>
      <c r="C24" s="10">
        <v>136</v>
      </c>
      <c r="D24" s="11">
        <f t="shared" si="5"/>
        <v>0.035002512142019764</v>
      </c>
      <c r="E24" s="9">
        <v>248</v>
      </c>
      <c r="F24" s="10">
        <v>135</v>
      </c>
      <c r="G24" s="1">
        <f t="shared" si="6"/>
        <v>0.05958673714560307</v>
      </c>
      <c r="H24" s="17">
        <f t="shared" si="7"/>
        <v>-39</v>
      </c>
      <c r="I24" s="18">
        <f t="shared" si="4"/>
        <v>191.62724232217087</v>
      </c>
    </row>
    <row r="25" spans="1:9" ht="14.25">
      <c r="A25" s="38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35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6" t="s">
        <v>30</v>
      </c>
      <c r="B27" s="9">
        <v>7962</v>
      </c>
      <c r="C27" s="10">
        <v>883</v>
      </c>
      <c r="D27" s="1">
        <f>B27/B$27</f>
        <v>1</v>
      </c>
      <c r="E27" s="9">
        <v>4692</v>
      </c>
      <c r="F27" s="10">
        <v>558</v>
      </c>
      <c r="G27" s="1">
        <f>E27/E$27</f>
        <v>1</v>
      </c>
      <c r="H27" s="17">
        <f>B27-E27</f>
        <v>3270</v>
      </c>
      <c r="I27" s="18">
        <f>((SQRT((C27/1.645)^2+(F27/1.645)^2)))*1.645</f>
        <v>1044.534824694706</v>
      </c>
    </row>
    <row r="28" spans="1:9" ht="14.25">
      <c r="A28" s="37" t="s">
        <v>22</v>
      </c>
      <c r="B28" s="9">
        <v>2296</v>
      </c>
      <c r="C28" s="10">
        <v>627</v>
      </c>
      <c r="D28" s="1">
        <f aca="true" t="shared" si="8" ref="D28:D36">B28/B$27</f>
        <v>0.28836975634262746</v>
      </c>
      <c r="E28" s="9">
        <v>871</v>
      </c>
      <c r="F28" s="10">
        <v>228</v>
      </c>
      <c r="G28" s="1">
        <f aca="true" t="shared" si="9" ref="G28:G36">E28/E$27</f>
        <v>0.18563512361466325</v>
      </c>
      <c r="H28" s="17">
        <f>B28-E28</f>
        <v>1425</v>
      </c>
      <c r="I28" s="18">
        <f aca="true" t="shared" si="10" ref="I28:I36">((SQRT((C28/1.645)^2+(F28/1.645)^2)))*1.645</f>
        <v>667.1678949110186</v>
      </c>
    </row>
    <row r="29" spans="1:9" ht="14.25">
      <c r="A29" s="37" t="s">
        <v>23</v>
      </c>
      <c r="B29" s="9">
        <v>2489</v>
      </c>
      <c r="C29" s="10">
        <v>448</v>
      </c>
      <c r="D29" s="1">
        <f t="shared" si="8"/>
        <v>0.31260989701080133</v>
      </c>
      <c r="E29" s="9">
        <v>1307</v>
      </c>
      <c r="F29" s="10">
        <v>329</v>
      </c>
      <c r="G29" s="1">
        <f t="shared" si="9"/>
        <v>0.27855924978687124</v>
      </c>
      <c r="H29" s="17">
        <f aca="true" t="shared" si="11" ref="H29:H36">B29-E29</f>
        <v>1182</v>
      </c>
      <c r="I29" s="18">
        <f t="shared" si="10"/>
        <v>555.8282108709489</v>
      </c>
    </row>
    <row r="30" spans="1:9" ht="14.25">
      <c r="A30" s="37" t="s">
        <v>14</v>
      </c>
      <c r="B30" s="9">
        <v>439</v>
      </c>
      <c r="C30" s="10">
        <v>132</v>
      </c>
      <c r="D30" s="1">
        <f t="shared" si="8"/>
        <v>0.05513690027631248</v>
      </c>
      <c r="E30" s="9">
        <v>288</v>
      </c>
      <c r="F30" s="10">
        <v>110</v>
      </c>
      <c r="G30" s="1">
        <f t="shared" si="9"/>
        <v>0.061381074168797956</v>
      </c>
      <c r="H30" s="17">
        <f t="shared" si="11"/>
        <v>151</v>
      </c>
      <c r="I30" s="18">
        <f t="shared" si="10"/>
        <v>171.82549286994637</v>
      </c>
    </row>
    <row r="31" spans="1:9" ht="14.25">
      <c r="A31" s="37" t="s">
        <v>15</v>
      </c>
      <c r="B31" s="9">
        <v>639</v>
      </c>
      <c r="C31" s="10">
        <v>189</v>
      </c>
      <c r="D31" s="1">
        <f t="shared" si="8"/>
        <v>0.08025621703089676</v>
      </c>
      <c r="E31" s="9">
        <v>572</v>
      </c>
      <c r="F31" s="10">
        <v>170</v>
      </c>
      <c r="G31" s="1">
        <f t="shared" si="9"/>
        <v>0.12190963341858482</v>
      </c>
      <c r="H31" s="17">
        <f t="shared" si="11"/>
        <v>67</v>
      </c>
      <c r="I31" s="18">
        <f t="shared" si="10"/>
        <v>254.20660888340413</v>
      </c>
    </row>
    <row r="32" spans="1:9" ht="14.25">
      <c r="A32" s="37" t="s">
        <v>16</v>
      </c>
      <c r="B32" s="9">
        <v>612</v>
      </c>
      <c r="C32" s="10">
        <v>205</v>
      </c>
      <c r="D32" s="1">
        <f t="shared" si="8"/>
        <v>0.07686510926902788</v>
      </c>
      <c r="E32" s="9">
        <v>616</v>
      </c>
      <c r="F32" s="10">
        <v>201</v>
      </c>
      <c r="G32" s="1">
        <f t="shared" si="9"/>
        <v>0.13128729752770674</v>
      </c>
      <c r="H32" s="17">
        <f t="shared" si="11"/>
        <v>-4</v>
      </c>
      <c r="I32" s="18">
        <f t="shared" si="10"/>
        <v>287.0992859621911</v>
      </c>
    </row>
    <row r="33" spans="1:9" ht="14.25">
      <c r="A33" s="37" t="s">
        <v>17</v>
      </c>
      <c r="B33" s="9">
        <v>676</v>
      </c>
      <c r="C33" s="10">
        <v>198</v>
      </c>
      <c r="D33" s="1">
        <f t="shared" si="8"/>
        <v>0.08490329063049486</v>
      </c>
      <c r="E33" s="9">
        <v>508</v>
      </c>
      <c r="F33" s="10">
        <v>179</v>
      </c>
      <c r="G33" s="1">
        <f t="shared" si="9"/>
        <v>0.1082693947144075</v>
      </c>
      <c r="H33" s="17">
        <f t="shared" si="11"/>
        <v>168</v>
      </c>
      <c r="I33" s="18">
        <f t="shared" si="10"/>
        <v>266.9175902783479</v>
      </c>
    </row>
    <row r="34" spans="1:9" ht="14.25">
      <c r="A34" s="37" t="s">
        <v>24</v>
      </c>
      <c r="B34" s="9">
        <v>368</v>
      </c>
      <c r="C34" s="10">
        <v>168</v>
      </c>
      <c r="D34" s="1">
        <f t="shared" si="8"/>
        <v>0.046219542828435066</v>
      </c>
      <c r="E34" s="9">
        <v>359</v>
      </c>
      <c r="F34" s="10">
        <v>179</v>
      </c>
      <c r="G34" s="1">
        <f t="shared" si="9"/>
        <v>0.07651321398124467</v>
      </c>
      <c r="H34" s="17">
        <f t="shared" si="11"/>
        <v>9</v>
      </c>
      <c r="I34" s="18">
        <f t="shared" si="10"/>
        <v>245.48930730278252</v>
      </c>
    </row>
    <row r="35" spans="1:9" ht="14.25">
      <c r="A35" s="37" t="s">
        <v>25</v>
      </c>
      <c r="B35" s="9">
        <v>171</v>
      </c>
      <c r="C35" s="10">
        <v>103</v>
      </c>
      <c r="D35" s="1">
        <f t="shared" si="8"/>
        <v>0.021477015825169556</v>
      </c>
      <c r="E35" s="9">
        <v>60</v>
      </c>
      <c r="F35" s="10">
        <v>51</v>
      </c>
      <c r="G35" s="1">
        <f t="shared" si="9"/>
        <v>0.01278772378516624</v>
      </c>
      <c r="H35" s="17">
        <f t="shared" si="11"/>
        <v>111</v>
      </c>
      <c r="I35" s="18">
        <f t="shared" si="10"/>
        <v>114.93476410555685</v>
      </c>
    </row>
    <row r="36" spans="1:9" ht="14.25">
      <c r="A36" s="37" t="s">
        <v>26</v>
      </c>
      <c r="B36" s="9">
        <v>272</v>
      </c>
      <c r="C36" s="10">
        <v>113</v>
      </c>
      <c r="D36" s="1">
        <f t="shared" si="8"/>
        <v>0.034162270786234614</v>
      </c>
      <c r="E36" s="9">
        <v>111</v>
      </c>
      <c r="F36" s="10">
        <v>61</v>
      </c>
      <c r="G36" s="1">
        <f t="shared" si="9"/>
        <v>0.023657289002557546</v>
      </c>
      <c r="H36" s="17">
        <f t="shared" si="11"/>
        <v>161</v>
      </c>
      <c r="I36" s="18">
        <f t="shared" si="10"/>
        <v>128.41339493993604</v>
      </c>
    </row>
    <row r="37" spans="1:9" ht="14.25">
      <c r="A37" s="40"/>
      <c r="B37" s="13"/>
      <c r="C37" s="14"/>
      <c r="D37" s="14"/>
      <c r="E37" s="13"/>
      <c r="F37" s="14"/>
      <c r="G37" s="14"/>
      <c r="H37" s="13"/>
      <c r="I37" s="15"/>
    </row>
    <row r="38" ht="14.25">
      <c r="A38" s="39" t="s">
        <v>34</v>
      </c>
    </row>
    <row r="39" ht="14.25">
      <c r="A39" s="39" t="s">
        <v>29</v>
      </c>
    </row>
  </sheetData>
  <sheetProtection/>
  <mergeCells count="5">
    <mergeCell ref="B5:D5"/>
    <mergeCell ref="E5:G5"/>
    <mergeCell ref="H5:I5"/>
    <mergeCell ref="A2:I2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Lower Eastern Shore Region</v>
      </c>
      <c r="B3" s="50" t="s">
        <v>38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9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0" t="s">
        <v>7</v>
      </c>
      <c r="B7" s="9">
        <v>1802</v>
      </c>
      <c r="C7" s="19">
        <v>343</v>
      </c>
      <c r="D7" s="11">
        <f aca="true" t="shared" si="0" ref="D7:D12">B7/B$7</f>
        <v>1</v>
      </c>
      <c r="E7" s="9">
        <v>866</v>
      </c>
      <c r="F7" s="19">
        <v>227</v>
      </c>
      <c r="G7" s="1">
        <f aca="true" t="shared" si="1" ref="G7:G12">E7/E$7</f>
        <v>1</v>
      </c>
      <c r="H7" s="17">
        <f aca="true" t="shared" si="2" ref="H7:H12">B7-E7</f>
        <v>936</v>
      </c>
      <c r="I7" s="18">
        <f aca="true" t="shared" si="3" ref="I7:I12">((SQRT((C7/1.645)^2+(F7/1.645)^2)))*1.645</f>
        <v>411.3125332396279</v>
      </c>
    </row>
    <row r="8" spans="1:9" ht="14.25">
      <c r="A8" s="31" t="s">
        <v>8</v>
      </c>
      <c r="B8" s="19">
        <v>195</v>
      </c>
      <c r="C8" s="19">
        <v>130</v>
      </c>
      <c r="D8" s="11">
        <f t="shared" si="0"/>
        <v>0.10821309655937847</v>
      </c>
      <c r="E8" s="20">
        <v>165</v>
      </c>
      <c r="F8" s="19">
        <v>95</v>
      </c>
      <c r="G8" s="1">
        <f t="shared" si="1"/>
        <v>0.1905311778290993</v>
      </c>
      <c r="H8" s="17">
        <f t="shared" si="2"/>
        <v>30</v>
      </c>
      <c r="I8" s="18">
        <f t="shared" si="3"/>
        <v>161.01242188104618</v>
      </c>
    </row>
    <row r="9" spans="1:9" ht="14.25">
      <c r="A9" s="31" t="s">
        <v>9</v>
      </c>
      <c r="B9" s="9">
        <v>656</v>
      </c>
      <c r="C9" s="10">
        <v>200</v>
      </c>
      <c r="D9" s="11">
        <f t="shared" si="0"/>
        <v>0.36403995560488345</v>
      </c>
      <c r="E9" s="9">
        <v>234</v>
      </c>
      <c r="F9" s="10">
        <v>99</v>
      </c>
      <c r="G9" s="1">
        <f t="shared" si="1"/>
        <v>0.2702078521939954</v>
      </c>
      <c r="H9" s="17">
        <f t="shared" si="2"/>
        <v>422</v>
      </c>
      <c r="I9" s="18">
        <f t="shared" si="3"/>
        <v>223.16137658654105</v>
      </c>
    </row>
    <row r="10" spans="1:9" ht="14.25">
      <c r="A10" s="31" t="s">
        <v>10</v>
      </c>
      <c r="B10" s="19">
        <v>420</v>
      </c>
      <c r="C10" s="19">
        <v>156</v>
      </c>
      <c r="D10" s="11">
        <f t="shared" si="0"/>
        <v>0.23307436182019978</v>
      </c>
      <c r="E10" s="20">
        <v>163</v>
      </c>
      <c r="F10" s="19">
        <v>95</v>
      </c>
      <c r="G10" s="1">
        <f t="shared" si="1"/>
        <v>0.18822170900692842</v>
      </c>
      <c r="H10" s="17">
        <f t="shared" si="2"/>
        <v>257</v>
      </c>
      <c r="I10" s="18">
        <f t="shared" si="3"/>
        <v>182.64993840677855</v>
      </c>
    </row>
    <row r="11" spans="1:9" ht="14.25">
      <c r="A11" s="31" t="s">
        <v>11</v>
      </c>
      <c r="B11" s="9">
        <v>284</v>
      </c>
      <c r="C11" s="10">
        <v>137</v>
      </c>
      <c r="D11" s="11">
        <f t="shared" si="0"/>
        <v>0.15760266370699222</v>
      </c>
      <c r="E11" s="9">
        <v>242</v>
      </c>
      <c r="F11" s="10">
        <v>141</v>
      </c>
      <c r="G11" s="1">
        <f t="shared" si="1"/>
        <v>0.279445727482679</v>
      </c>
      <c r="H11" s="17">
        <f t="shared" si="2"/>
        <v>42</v>
      </c>
      <c r="I11" s="18">
        <f t="shared" si="3"/>
        <v>196.596032513375</v>
      </c>
    </row>
    <row r="12" spans="1:9" ht="14.25">
      <c r="A12" s="31" t="s">
        <v>12</v>
      </c>
      <c r="B12" s="9">
        <v>247</v>
      </c>
      <c r="C12" s="10">
        <v>134</v>
      </c>
      <c r="D12" s="11">
        <f t="shared" si="0"/>
        <v>0.13706992230854606</v>
      </c>
      <c r="E12" s="9">
        <v>62</v>
      </c>
      <c r="F12" s="10">
        <v>63</v>
      </c>
      <c r="G12" s="1">
        <f t="shared" si="1"/>
        <v>0.07159353348729793</v>
      </c>
      <c r="H12" s="17">
        <f t="shared" si="2"/>
        <v>185</v>
      </c>
      <c r="I12" s="18">
        <f t="shared" si="3"/>
        <v>148.07092894960846</v>
      </c>
    </row>
    <row r="13" spans="1:9" ht="14.25">
      <c r="A13" s="31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9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0" t="s">
        <v>31</v>
      </c>
      <c r="B15" s="9">
        <v>3198</v>
      </c>
      <c r="C15" s="10">
        <v>690</v>
      </c>
      <c r="D15" s="11">
        <f>B15/B$15</f>
        <v>1</v>
      </c>
      <c r="E15" s="9">
        <v>1285</v>
      </c>
      <c r="F15" s="10">
        <v>430</v>
      </c>
      <c r="G15" s="1">
        <f>E15/E$15</f>
        <v>1</v>
      </c>
      <c r="H15" s="17">
        <f>B15-E15</f>
        <v>1913</v>
      </c>
      <c r="I15" s="18">
        <f aca="true" t="shared" si="4" ref="I15:I22">((SQRT((C15/1.645)^2+(F15/1.645)^2)))*1.645</f>
        <v>813.0190649671139</v>
      </c>
    </row>
    <row r="16" spans="1:9" ht="14.25">
      <c r="A16" s="31" t="s">
        <v>13</v>
      </c>
      <c r="B16" s="9">
        <v>239</v>
      </c>
      <c r="C16" s="10">
        <v>162</v>
      </c>
      <c r="D16" s="11">
        <f aca="true" t="shared" si="5" ref="D16:D22">B16/B$15</f>
        <v>0.07473420888055034</v>
      </c>
      <c r="E16" s="9">
        <v>15</v>
      </c>
      <c r="F16" s="10">
        <v>18</v>
      </c>
      <c r="G16" s="1">
        <f aca="true" t="shared" si="6" ref="G16:G24">E16/E$15</f>
        <v>0.011673151750972763</v>
      </c>
      <c r="H16" s="17">
        <f aca="true" t="shared" si="7" ref="H16:H22">B16-E16</f>
        <v>224</v>
      </c>
      <c r="I16" s="18">
        <f t="shared" si="4"/>
        <v>162.9969324864735</v>
      </c>
    </row>
    <row r="17" spans="1:9" ht="14.25">
      <c r="A17" s="31" t="s">
        <v>14</v>
      </c>
      <c r="B17" s="9">
        <v>373</v>
      </c>
      <c r="C17" s="10">
        <v>313</v>
      </c>
      <c r="D17" s="11">
        <f t="shared" si="5"/>
        <v>0.116635397123202</v>
      </c>
      <c r="E17" s="9">
        <v>10</v>
      </c>
      <c r="F17" s="10">
        <v>19</v>
      </c>
      <c r="G17" s="1">
        <f t="shared" si="6"/>
        <v>0.007782101167315175</v>
      </c>
      <c r="H17" s="17">
        <f t="shared" si="7"/>
        <v>363</v>
      </c>
      <c r="I17" s="18">
        <f t="shared" si="4"/>
        <v>313.5761470520358</v>
      </c>
    </row>
    <row r="18" spans="1:9" ht="14.25">
      <c r="A18" s="31" t="s">
        <v>15</v>
      </c>
      <c r="B18" s="9">
        <v>585</v>
      </c>
      <c r="C18" s="10">
        <v>370</v>
      </c>
      <c r="D18" s="11">
        <f t="shared" si="5"/>
        <v>0.18292682926829268</v>
      </c>
      <c r="E18" s="9">
        <v>176</v>
      </c>
      <c r="F18" s="10">
        <v>126</v>
      </c>
      <c r="G18" s="1">
        <f t="shared" si="6"/>
        <v>0.1369649805447471</v>
      </c>
      <c r="H18" s="17">
        <f t="shared" si="7"/>
        <v>409</v>
      </c>
      <c r="I18" s="18">
        <f t="shared" si="4"/>
        <v>390.86570583769566</v>
      </c>
    </row>
    <row r="19" spans="1:9" ht="14.25">
      <c r="A19" s="31" t="s">
        <v>16</v>
      </c>
      <c r="B19" s="9">
        <v>451</v>
      </c>
      <c r="C19" s="10">
        <v>281</v>
      </c>
      <c r="D19" s="11">
        <f t="shared" si="5"/>
        <v>0.14102564102564102</v>
      </c>
      <c r="E19" s="9">
        <v>136</v>
      </c>
      <c r="F19" s="10">
        <v>106</v>
      </c>
      <c r="G19" s="1">
        <f t="shared" si="6"/>
        <v>0.10583657587548638</v>
      </c>
      <c r="H19" s="17">
        <f t="shared" si="7"/>
        <v>315</v>
      </c>
      <c r="I19" s="18">
        <f t="shared" si="4"/>
        <v>300.32815385840865</v>
      </c>
    </row>
    <row r="20" spans="1:9" ht="14.25">
      <c r="A20" s="31" t="s">
        <v>17</v>
      </c>
      <c r="B20" s="9">
        <v>309</v>
      </c>
      <c r="C20" s="10">
        <v>133</v>
      </c>
      <c r="D20" s="11">
        <f t="shared" si="5"/>
        <v>0.09662288930581614</v>
      </c>
      <c r="E20" s="9">
        <v>299</v>
      </c>
      <c r="F20" s="10">
        <v>231</v>
      </c>
      <c r="G20" s="1">
        <f t="shared" si="6"/>
        <v>0.23268482490272374</v>
      </c>
      <c r="H20" s="17">
        <f t="shared" si="7"/>
        <v>10</v>
      </c>
      <c r="I20" s="18">
        <f t="shared" si="4"/>
        <v>266.5520587052368</v>
      </c>
    </row>
    <row r="21" spans="1:9" ht="14.25">
      <c r="A21" s="31" t="s">
        <v>18</v>
      </c>
      <c r="B21" s="9">
        <v>298</v>
      </c>
      <c r="C21" s="10">
        <v>173</v>
      </c>
      <c r="D21" s="11">
        <f t="shared" si="5"/>
        <v>0.09318323952470293</v>
      </c>
      <c r="E21" s="9">
        <v>333</v>
      </c>
      <c r="F21" s="10">
        <v>246</v>
      </c>
      <c r="G21" s="1">
        <f t="shared" si="6"/>
        <v>0.25914396887159535</v>
      </c>
      <c r="H21" s="17">
        <f t="shared" si="7"/>
        <v>-35</v>
      </c>
      <c r="I21" s="18">
        <f t="shared" si="4"/>
        <v>300.74075214376916</v>
      </c>
    </row>
    <row r="22" spans="1:9" ht="14.25">
      <c r="A22" s="31" t="s">
        <v>19</v>
      </c>
      <c r="B22" s="9">
        <v>394</v>
      </c>
      <c r="C22" s="10">
        <v>187</v>
      </c>
      <c r="D22" s="11">
        <f t="shared" si="5"/>
        <v>0.12320200125078173</v>
      </c>
      <c r="E22" s="9">
        <v>91</v>
      </c>
      <c r="F22" s="10">
        <v>69</v>
      </c>
      <c r="G22" s="1">
        <f t="shared" si="6"/>
        <v>0.07081712062256809</v>
      </c>
      <c r="H22" s="17">
        <f t="shared" si="7"/>
        <v>303</v>
      </c>
      <c r="I22" s="18">
        <f t="shared" si="4"/>
        <v>199.32385707686876</v>
      </c>
    </row>
    <row r="23" spans="1:9" ht="14.25">
      <c r="A23" s="31" t="s">
        <v>20</v>
      </c>
      <c r="B23" s="9">
        <v>272</v>
      </c>
      <c r="C23" s="10">
        <v>167</v>
      </c>
      <c r="D23" s="11">
        <f>B23/B$15</f>
        <v>0.08505315822388994</v>
      </c>
      <c r="E23" s="9">
        <v>155</v>
      </c>
      <c r="F23" s="10">
        <v>175</v>
      </c>
      <c r="G23" s="1">
        <f t="shared" si="6"/>
        <v>0.12062256809338522</v>
      </c>
      <c r="H23" s="17">
        <f>B23-E23</f>
        <v>117</v>
      </c>
      <c r="I23" s="18">
        <f>((SQRT((C23/1.645)^2+(F23/1.645)^2)))*1.645</f>
        <v>241.89667215569546</v>
      </c>
    </row>
    <row r="24" spans="1:9" ht="14.25">
      <c r="A24" s="31" t="s">
        <v>21</v>
      </c>
      <c r="B24" s="9">
        <v>277</v>
      </c>
      <c r="C24" s="10">
        <v>162</v>
      </c>
      <c r="D24" s="11">
        <f>B24/B$15</f>
        <v>0.0866166353971232</v>
      </c>
      <c r="E24" s="9">
        <v>70</v>
      </c>
      <c r="F24" s="10">
        <v>86</v>
      </c>
      <c r="G24" s="1">
        <f t="shared" si="6"/>
        <v>0.054474708171206226</v>
      </c>
      <c r="H24" s="17">
        <f>B24-E24</f>
        <v>207</v>
      </c>
      <c r="I24" s="18">
        <f>((SQRT((C24/1.645)^2+(F24/1.645)^2)))*1.645</f>
        <v>183.412104289766</v>
      </c>
    </row>
    <row r="25" spans="1:9" ht="14.25">
      <c r="A25" s="32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9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0" t="s">
        <v>30</v>
      </c>
      <c r="B27" s="9">
        <v>3077</v>
      </c>
      <c r="C27" s="10">
        <v>426</v>
      </c>
      <c r="D27" s="11">
        <f>B27/B$27</f>
        <v>1</v>
      </c>
      <c r="E27" s="9">
        <v>1477</v>
      </c>
      <c r="F27" s="10">
        <v>322</v>
      </c>
      <c r="G27" s="11">
        <f>E27/E$27</f>
        <v>1</v>
      </c>
      <c r="H27" s="17">
        <f>B27-E27</f>
        <v>1600</v>
      </c>
      <c r="I27" s="18">
        <f>((SQRT((C27/1.645)^2+(F27/1.645)^2)))*1.645</f>
        <v>534.0037453052179</v>
      </c>
    </row>
    <row r="28" spans="1:9" ht="14.25">
      <c r="A28" s="31" t="s">
        <v>22</v>
      </c>
      <c r="B28" s="9">
        <v>446</v>
      </c>
      <c r="C28" s="10">
        <v>158</v>
      </c>
      <c r="D28" s="11">
        <f aca="true" t="shared" si="8" ref="D28:D36">B28/B$27</f>
        <v>0.1449463763405915</v>
      </c>
      <c r="E28" s="9">
        <v>101</v>
      </c>
      <c r="F28" s="10">
        <v>65</v>
      </c>
      <c r="G28" s="11">
        <f aca="true" t="shared" si="9" ref="G28:G36">E28/E$27</f>
        <v>0.06838185511171294</v>
      </c>
      <c r="H28" s="17">
        <f>B28-E28</f>
        <v>345</v>
      </c>
      <c r="I28" s="18">
        <f aca="true" t="shared" si="10" ref="I28:I36">((SQRT((C28/1.645)^2+(F28/1.645)^2)))*1.645</f>
        <v>170.84788555905516</v>
      </c>
    </row>
    <row r="29" spans="1:9" ht="14.25">
      <c r="A29" s="31" t="s">
        <v>23</v>
      </c>
      <c r="B29" s="9">
        <v>1010</v>
      </c>
      <c r="C29" s="10">
        <v>248</v>
      </c>
      <c r="D29" s="11">
        <f t="shared" si="8"/>
        <v>0.32824179395515113</v>
      </c>
      <c r="E29" s="9">
        <v>469</v>
      </c>
      <c r="F29" s="10">
        <v>192</v>
      </c>
      <c r="G29" s="11">
        <f t="shared" si="9"/>
        <v>0.3175355450236967</v>
      </c>
      <c r="H29" s="17">
        <f aca="true" t="shared" si="11" ref="H29:H36">B29-E29</f>
        <v>541</v>
      </c>
      <c r="I29" s="18">
        <f t="shared" si="10"/>
        <v>313.63673254260254</v>
      </c>
    </row>
    <row r="30" spans="1:9" ht="14.25">
      <c r="A30" s="31" t="s">
        <v>14</v>
      </c>
      <c r="B30" s="9">
        <v>272</v>
      </c>
      <c r="C30" s="10">
        <v>132</v>
      </c>
      <c r="D30" s="11">
        <f t="shared" si="8"/>
        <v>0.08839779005524862</v>
      </c>
      <c r="E30" s="9">
        <v>206</v>
      </c>
      <c r="F30" s="10">
        <v>109</v>
      </c>
      <c r="G30" s="11">
        <f t="shared" si="9"/>
        <v>0.13947190250507785</v>
      </c>
      <c r="H30" s="17">
        <f t="shared" si="11"/>
        <v>66</v>
      </c>
      <c r="I30" s="18">
        <f t="shared" si="10"/>
        <v>171.18703221914913</v>
      </c>
    </row>
    <row r="31" spans="1:9" ht="14.25">
      <c r="A31" s="31" t="s">
        <v>15</v>
      </c>
      <c r="B31" s="9">
        <v>427</v>
      </c>
      <c r="C31" s="10">
        <v>157</v>
      </c>
      <c r="D31" s="11">
        <f t="shared" si="8"/>
        <v>0.1387715307117322</v>
      </c>
      <c r="E31" s="9">
        <v>244</v>
      </c>
      <c r="F31" s="10">
        <v>150</v>
      </c>
      <c r="G31" s="11">
        <f t="shared" si="9"/>
        <v>0.16519972918077183</v>
      </c>
      <c r="H31" s="17">
        <f t="shared" si="11"/>
        <v>183</v>
      </c>
      <c r="I31" s="18">
        <f t="shared" si="10"/>
        <v>217.13820483738004</v>
      </c>
    </row>
    <row r="32" spans="1:9" ht="14.25">
      <c r="A32" s="31" t="s">
        <v>16</v>
      </c>
      <c r="B32" s="9">
        <v>338</v>
      </c>
      <c r="C32" s="10">
        <v>150</v>
      </c>
      <c r="D32" s="11">
        <f t="shared" si="8"/>
        <v>0.10984725381865454</v>
      </c>
      <c r="E32" s="9">
        <v>174</v>
      </c>
      <c r="F32" s="10">
        <v>104</v>
      </c>
      <c r="G32" s="11">
        <f t="shared" si="9"/>
        <v>0.11780636425186188</v>
      </c>
      <c r="H32" s="17">
        <f t="shared" si="11"/>
        <v>164</v>
      </c>
      <c r="I32" s="18">
        <f t="shared" si="10"/>
        <v>182.52671037412577</v>
      </c>
    </row>
    <row r="33" spans="1:9" ht="14.25">
      <c r="A33" s="31" t="s">
        <v>17</v>
      </c>
      <c r="B33" s="9">
        <v>203</v>
      </c>
      <c r="C33" s="10">
        <v>95</v>
      </c>
      <c r="D33" s="11">
        <f t="shared" si="8"/>
        <v>0.06597335066623335</v>
      </c>
      <c r="E33" s="9">
        <v>153</v>
      </c>
      <c r="F33" s="10">
        <v>98</v>
      </c>
      <c r="G33" s="11">
        <f t="shared" si="9"/>
        <v>0.1035883547731889</v>
      </c>
      <c r="H33" s="17">
        <f t="shared" si="11"/>
        <v>50</v>
      </c>
      <c r="I33" s="18">
        <f t="shared" si="10"/>
        <v>136.48809471891678</v>
      </c>
    </row>
    <row r="34" spans="1:9" ht="14.25">
      <c r="A34" s="31" t="s">
        <v>24</v>
      </c>
      <c r="B34" s="9">
        <v>124</v>
      </c>
      <c r="C34" s="10">
        <v>101</v>
      </c>
      <c r="D34" s="11">
        <f t="shared" si="8"/>
        <v>0.04029899252518687</v>
      </c>
      <c r="E34" s="9">
        <v>38</v>
      </c>
      <c r="F34" s="10">
        <v>52</v>
      </c>
      <c r="G34" s="11">
        <f t="shared" si="9"/>
        <v>0.025727826675693975</v>
      </c>
      <c r="H34" s="17">
        <f t="shared" si="11"/>
        <v>86</v>
      </c>
      <c r="I34" s="18">
        <f t="shared" si="10"/>
        <v>113.6001760562016</v>
      </c>
    </row>
    <row r="35" spans="1:9" ht="14.25">
      <c r="A35" s="31" t="s">
        <v>25</v>
      </c>
      <c r="B35" s="9">
        <v>34</v>
      </c>
      <c r="C35" s="10">
        <v>40</v>
      </c>
      <c r="D35" s="11">
        <f t="shared" si="8"/>
        <v>0.011049723756906077</v>
      </c>
      <c r="E35" s="9">
        <v>40</v>
      </c>
      <c r="F35" s="10">
        <v>48</v>
      </c>
      <c r="G35" s="11">
        <f t="shared" si="9"/>
        <v>0.027081922816519974</v>
      </c>
      <c r="H35" s="17">
        <f t="shared" si="11"/>
        <v>-6</v>
      </c>
      <c r="I35" s="18">
        <f t="shared" si="10"/>
        <v>62.48199740725323</v>
      </c>
    </row>
    <row r="36" spans="1:9" ht="14.25">
      <c r="A36" s="31" t="s">
        <v>26</v>
      </c>
      <c r="B36" s="9">
        <v>223</v>
      </c>
      <c r="C36" s="10">
        <v>97</v>
      </c>
      <c r="D36" s="11">
        <f t="shared" si="8"/>
        <v>0.07247318817029574</v>
      </c>
      <c r="E36" s="9">
        <v>52</v>
      </c>
      <c r="F36" s="10">
        <v>49</v>
      </c>
      <c r="G36" s="11">
        <f t="shared" si="9"/>
        <v>0.035206499661475966</v>
      </c>
      <c r="H36" s="17">
        <f t="shared" si="11"/>
        <v>171</v>
      </c>
      <c r="I36" s="18">
        <f t="shared" si="10"/>
        <v>108.67382389517725</v>
      </c>
    </row>
    <row r="37" spans="1:9" ht="14.25">
      <c r="A37" s="34"/>
      <c r="B37" s="13"/>
      <c r="C37" s="14"/>
      <c r="D37" s="14"/>
      <c r="E37" s="13"/>
      <c r="F37" s="14"/>
      <c r="G37" s="14"/>
      <c r="H37" s="13"/>
      <c r="I37" s="15"/>
    </row>
    <row r="38" ht="14.25">
      <c r="A38" s="33" t="s">
        <v>33</v>
      </c>
    </row>
    <row r="39" ht="14.25">
      <c r="A39" s="33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Lower Eastern Shore Region</v>
      </c>
      <c r="B3" s="50" t="s">
        <v>39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22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3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24" t="s">
        <v>7</v>
      </c>
      <c r="B7" s="9">
        <v>179</v>
      </c>
      <c r="C7" s="10">
        <v>109</v>
      </c>
      <c r="D7" s="11">
        <f aca="true" t="shared" si="0" ref="D7:D12">B7/B$7</f>
        <v>1</v>
      </c>
      <c r="E7" s="9">
        <v>0</v>
      </c>
      <c r="F7" s="10">
        <v>0</v>
      </c>
      <c r="G7" s="1">
        <v>0</v>
      </c>
      <c r="H7" s="17">
        <f aca="true" t="shared" si="1" ref="H7:H12">B7-E7</f>
        <v>179</v>
      </c>
      <c r="I7" s="18">
        <f aca="true" t="shared" si="2" ref="I7:I12">((SQRT((C7/1.645)^2+(F7/1.645)^2)))*1.645</f>
        <v>109</v>
      </c>
    </row>
    <row r="8" spans="1:9" ht="14.25">
      <c r="A8" s="25" t="s">
        <v>8</v>
      </c>
      <c r="B8" s="9">
        <v>9</v>
      </c>
      <c r="C8" s="10">
        <v>41</v>
      </c>
      <c r="D8" s="11">
        <f t="shared" si="0"/>
        <v>0.05027932960893855</v>
      </c>
      <c r="E8" s="9">
        <v>0</v>
      </c>
      <c r="F8" s="10">
        <v>0</v>
      </c>
      <c r="G8" s="1">
        <v>0</v>
      </c>
      <c r="H8" s="17">
        <f t="shared" si="1"/>
        <v>9</v>
      </c>
      <c r="I8" s="18">
        <f t="shared" si="2"/>
        <v>41</v>
      </c>
    </row>
    <row r="9" spans="1:9" ht="14.25">
      <c r="A9" s="25" t="s">
        <v>9</v>
      </c>
      <c r="B9" s="9">
        <v>21</v>
      </c>
      <c r="C9" s="10">
        <v>26</v>
      </c>
      <c r="D9" s="11">
        <f>B9/B$7</f>
        <v>0.11731843575418995</v>
      </c>
      <c r="E9" s="9">
        <v>0</v>
      </c>
      <c r="F9" s="10">
        <v>0</v>
      </c>
      <c r="G9" s="1">
        <v>0</v>
      </c>
      <c r="H9" s="17">
        <f t="shared" si="1"/>
        <v>21</v>
      </c>
      <c r="I9" s="18">
        <f>((SQRT((C9/1.645)^2+(F9/1.645)^2)))*1.645</f>
        <v>26</v>
      </c>
    </row>
    <row r="10" spans="1:9" ht="14.25">
      <c r="A10" s="25" t="s">
        <v>10</v>
      </c>
      <c r="B10" s="19">
        <v>84</v>
      </c>
      <c r="C10" s="19">
        <v>80</v>
      </c>
      <c r="D10" s="11">
        <f>B10/B$7</f>
        <v>0.4692737430167598</v>
      </c>
      <c r="E10" s="9">
        <v>0</v>
      </c>
      <c r="F10" s="10">
        <v>0</v>
      </c>
      <c r="G10" s="1">
        <v>0</v>
      </c>
      <c r="H10" s="17">
        <f t="shared" si="1"/>
        <v>84</v>
      </c>
      <c r="I10" s="18">
        <f>((SQRT((C10/1.645)^2+(F10/1.645)^2)))*1.645</f>
        <v>80</v>
      </c>
    </row>
    <row r="11" spans="1:9" ht="14.25">
      <c r="A11" s="25" t="s">
        <v>11</v>
      </c>
      <c r="B11" s="9">
        <v>50</v>
      </c>
      <c r="C11" s="10">
        <v>50</v>
      </c>
      <c r="D11" s="11">
        <f t="shared" si="0"/>
        <v>0.27932960893854747</v>
      </c>
      <c r="E11" s="9">
        <v>0</v>
      </c>
      <c r="F11" s="10">
        <v>0</v>
      </c>
      <c r="G11" s="1">
        <v>0</v>
      </c>
      <c r="H11" s="17">
        <f t="shared" si="1"/>
        <v>50</v>
      </c>
      <c r="I11" s="18">
        <f t="shared" si="2"/>
        <v>50</v>
      </c>
    </row>
    <row r="12" spans="1:9" ht="14.25">
      <c r="A12" s="25" t="s">
        <v>12</v>
      </c>
      <c r="B12" s="9">
        <v>15</v>
      </c>
      <c r="C12" s="10">
        <v>23</v>
      </c>
      <c r="D12" s="11">
        <f t="shared" si="0"/>
        <v>0.08379888268156424</v>
      </c>
      <c r="E12" s="9">
        <v>0</v>
      </c>
      <c r="F12" s="10">
        <v>0</v>
      </c>
      <c r="G12" s="1">
        <v>0</v>
      </c>
      <c r="H12" s="17">
        <f t="shared" si="1"/>
        <v>15</v>
      </c>
      <c r="I12" s="18">
        <f t="shared" si="2"/>
        <v>23</v>
      </c>
    </row>
    <row r="13" spans="1:9" ht="14.25">
      <c r="A13" s="25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3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24" t="s">
        <v>31</v>
      </c>
      <c r="B15" s="9">
        <v>569</v>
      </c>
      <c r="C15" s="10">
        <v>352</v>
      </c>
      <c r="D15" s="11">
        <f>B15/B$15</f>
        <v>1</v>
      </c>
      <c r="E15" s="9">
        <v>0</v>
      </c>
      <c r="F15" s="10">
        <v>0</v>
      </c>
      <c r="G15" s="1">
        <v>0</v>
      </c>
      <c r="H15" s="17">
        <f>B15-E15</f>
        <v>569</v>
      </c>
      <c r="I15" s="18">
        <f aca="true" t="shared" si="3" ref="I15:I24">((SQRT((C15/1.645)^2+(F15/1.645)^2)))*1.645</f>
        <v>352</v>
      </c>
    </row>
    <row r="16" spans="1:9" ht="14.25">
      <c r="A16" s="25" t="s">
        <v>13</v>
      </c>
      <c r="B16" s="9">
        <v>54</v>
      </c>
      <c r="C16" s="10">
        <v>82</v>
      </c>
      <c r="D16" s="11">
        <f aca="true" t="shared" si="4" ref="D16:D24">B16/B$15</f>
        <v>0.09490333919156414</v>
      </c>
      <c r="E16" s="9">
        <v>0</v>
      </c>
      <c r="F16" s="10">
        <v>0</v>
      </c>
      <c r="G16" s="1">
        <v>0</v>
      </c>
      <c r="H16" s="17">
        <f aca="true" t="shared" si="5" ref="H16:H24">B16-E16</f>
        <v>54</v>
      </c>
      <c r="I16" s="18">
        <f t="shared" si="3"/>
        <v>82</v>
      </c>
    </row>
    <row r="17" spans="1:9" ht="14.25">
      <c r="A17" s="25" t="s">
        <v>14</v>
      </c>
      <c r="B17" s="9">
        <v>169</v>
      </c>
      <c r="C17" s="10">
        <v>241</v>
      </c>
      <c r="D17" s="11">
        <f t="shared" si="4"/>
        <v>0.29701230228471004</v>
      </c>
      <c r="E17" s="9">
        <v>0</v>
      </c>
      <c r="F17" s="10">
        <v>0</v>
      </c>
      <c r="G17" s="1">
        <v>0</v>
      </c>
      <c r="H17" s="17">
        <f t="shared" si="5"/>
        <v>169</v>
      </c>
      <c r="I17" s="18">
        <f t="shared" si="3"/>
        <v>241</v>
      </c>
    </row>
    <row r="18" spans="1:9" ht="14.25">
      <c r="A18" s="25" t="s">
        <v>15</v>
      </c>
      <c r="B18" s="9">
        <v>32</v>
      </c>
      <c r="C18" s="10">
        <v>38</v>
      </c>
      <c r="D18" s="11">
        <f t="shared" si="4"/>
        <v>0.056239015817223195</v>
      </c>
      <c r="E18" s="9">
        <v>0</v>
      </c>
      <c r="F18" s="10">
        <v>0</v>
      </c>
      <c r="G18" s="1">
        <v>0</v>
      </c>
      <c r="H18" s="17">
        <f t="shared" si="5"/>
        <v>32</v>
      </c>
      <c r="I18" s="18">
        <f t="shared" si="3"/>
        <v>38</v>
      </c>
    </row>
    <row r="19" spans="1:9" ht="14.25">
      <c r="A19" s="25" t="s">
        <v>16</v>
      </c>
      <c r="B19" s="9">
        <v>0</v>
      </c>
      <c r="C19" s="10">
        <v>0</v>
      </c>
      <c r="D19" s="11">
        <f t="shared" si="4"/>
        <v>0</v>
      </c>
      <c r="E19" s="9">
        <v>0</v>
      </c>
      <c r="F19" s="10">
        <v>0</v>
      </c>
      <c r="G19" s="1">
        <v>0</v>
      </c>
      <c r="H19" s="17">
        <f t="shared" si="5"/>
        <v>0</v>
      </c>
      <c r="I19" s="18">
        <f t="shared" si="3"/>
        <v>0</v>
      </c>
    </row>
    <row r="20" spans="1:9" ht="14.25">
      <c r="A20" s="25" t="s">
        <v>17</v>
      </c>
      <c r="B20" s="9">
        <v>58</v>
      </c>
      <c r="C20" s="10">
        <v>105</v>
      </c>
      <c r="D20" s="11">
        <f t="shared" si="4"/>
        <v>0.10193321616871705</v>
      </c>
      <c r="E20" s="9">
        <v>0</v>
      </c>
      <c r="F20" s="10">
        <v>0</v>
      </c>
      <c r="G20" s="1">
        <v>0</v>
      </c>
      <c r="H20" s="17">
        <f t="shared" si="5"/>
        <v>58</v>
      </c>
      <c r="I20" s="18">
        <f t="shared" si="3"/>
        <v>105</v>
      </c>
    </row>
    <row r="21" spans="1:9" ht="14.25">
      <c r="A21" s="25" t="s">
        <v>18</v>
      </c>
      <c r="B21" s="9">
        <v>61</v>
      </c>
      <c r="C21" s="10">
        <v>54</v>
      </c>
      <c r="D21" s="11">
        <f t="shared" si="4"/>
        <v>0.10720562390158173</v>
      </c>
      <c r="E21" s="9">
        <v>0</v>
      </c>
      <c r="F21" s="10">
        <v>0</v>
      </c>
      <c r="G21" s="1">
        <v>0</v>
      </c>
      <c r="H21" s="17">
        <f t="shared" si="5"/>
        <v>61</v>
      </c>
      <c r="I21" s="18">
        <f t="shared" si="3"/>
        <v>54</v>
      </c>
    </row>
    <row r="22" spans="1:9" ht="14.25">
      <c r="A22" s="25" t="s">
        <v>19</v>
      </c>
      <c r="B22" s="9">
        <v>47</v>
      </c>
      <c r="C22" s="10">
        <v>49</v>
      </c>
      <c r="D22" s="11">
        <f t="shared" si="4"/>
        <v>0.08260105448154657</v>
      </c>
      <c r="E22" s="9">
        <v>0</v>
      </c>
      <c r="F22" s="10">
        <v>0</v>
      </c>
      <c r="G22" s="1">
        <v>0</v>
      </c>
      <c r="H22" s="17">
        <f t="shared" si="5"/>
        <v>47</v>
      </c>
      <c r="I22" s="18">
        <f t="shared" si="3"/>
        <v>49</v>
      </c>
    </row>
    <row r="23" spans="1:9" ht="14.25">
      <c r="A23" s="25" t="s">
        <v>20</v>
      </c>
      <c r="B23" s="9">
        <v>148</v>
      </c>
      <c r="C23" s="10">
        <v>203</v>
      </c>
      <c r="D23" s="11">
        <f t="shared" si="4"/>
        <v>0.2601054481546573</v>
      </c>
      <c r="E23" s="9">
        <v>0</v>
      </c>
      <c r="F23" s="10">
        <v>0</v>
      </c>
      <c r="G23" s="1">
        <v>0</v>
      </c>
      <c r="H23" s="17">
        <f t="shared" si="5"/>
        <v>148</v>
      </c>
      <c r="I23" s="18">
        <f t="shared" si="3"/>
        <v>203</v>
      </c>
    </row>
    <row r="24" spans="1:9" ht="14.25">
      <c r="A24" s="25" t="s">
        <v>21</v>
      </c>
      <c r="B24" s="9">
        <v>0</v>
      </c>
      <c r="C24" s="10">
        <v>0</v>
      </c>
      <c r="D24" s="11">
        <f t="shared" si="4"/>
        <v>0</v>
      </c>
      <c r="E24" s="9">
        <v>0</v>
      </c>
      <c r="F24" s="10">
        <v>0</v>
      </c>
      <c r="G24" s="1">
        <v>0</v>
      </c>
      <c r="H24" s="17">
        <f t="shared" si="5"/>
        <v>0</v>
      </c>
      <c r="I24" s="18">
        <f t="shared" si="3"/>
        <v>0</v>
      </c>
    </row>
    <row r="25" spans="1:9" ht="14.25">
      <c r="A25" s="26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3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24" t="s">
        <v>30</v>
      </c>
      <c r="B27" s="9">
        <v>554</v>
      </c>
      <c r="C27" s="10">
        <v>250</v>
      </c>
      <c r="D27" s="11">
        <f>B27/B$27</f>
        <v>1</v>
      </c>
      <c r="E27" s="9">
        <v>0</v>
      </c>
      <c r="F27" s="10">
        <v>0</v>
      </c>
      <c r="G27" s="1">
        <v>0</v>
      </c>
      <c r="H27" s="17">
        <f>B27-E27</f>
        <v>554</v>
      </c>
      <c r="I27" s="18">
        <f>((SQRT((C27/1.645)^2+(F27/1.645)^2)))*1.645</f>
        <v>250</v>
      </c>
    </row>
    <row r="28" spans="1:9" ht="14.25">
      <c r="A28" s="25" t="s">
        <v>22</v>
      </c>
      <c r="B28" s="9">
        <v>257</v>
      </c>
      <c r="C28" s="10">
        <v>206</v>
      </c>
      <c r="D28" s="11">
        <f aca="true" t="shared" si="6" ref="D28:D36">B28/B$27</f>
        <v>0.463898916967509</v>
      </c>
      <c r="E28" s="9">
        <v>0</v>
      </c>
      <c r="F28" s="10">
        <v>0</v>
      </c>
      <c r="G28" s="1">
        <v>0</v>
      </c>
      <c r="H28" s="17">
        <f>B28-E28</f>
        <v>257</v>
      </c>
      <c r="I28" s="18">
        <f aca="true" t="shared" si="7" ref="I28:I36">((SQRT((C28/1.645)^2+(F28/1.645)^2)))*1.645</f>
        <v>206</v>
      </c>
    </row>
    <row r="29" spans="1:9" ht="14.25">
      <c r="A29" s="25" t="s">
        <v>23</v>
      </c>
      <c r="B29" s="9">
        <v>50</v>
      </c>
      <c r="C29" s="10">
        <v>40</v>
      </c>
      <c r="D29" s="11">
        <f t="shared" si="6"/>
        <v>0.09025270758122744</v>
      </c>
      <c r="E29" s="9">
        <v>0</v>
      </c>
      <c r="F29" s="10">
        <v>0</v>
      </c>
      <c r="G29" s="1">
        <v>0</v>
      </c>
      <c r="H29" s="17">
        <f aca="true" t="shared" si="8" ref="H29:H36">B29-E29</f>
        <v>50</v>
      </c>
      <c r="I29" s="18">
        <f t="shared" si="7"/>
        <v>40</v>
      </c>
    </row>
    <row r="30" spans="1:9" ht="14.25">
      <c r="A30" s="25" t="s">
        <v>14</v>
      </c>
      <c r="B30" s="9">
        <v>80</v>
      </c>
      <c r="C30" s="10">
        <v>85</v>
      </c>
      <c r="D30" s="11">
        <f t="shared" si="6"/>
        <v>0.1444043321299639</v>
      </c>
      <c r="E30" s="9">
        <v>0</v>
      </c>
      <c r="F30" s="10">
        <v>0</v>
      </c>
      <c r="G30" s="1">
        <v>0</v>
      </c>
      <c r="H30" s="17">
        <f t="shared" si="8"/>
        <v>80</v>
      </c>
      <c r="I30" s="18">
        <f t="shared" si="7"/>
        <v>85</v>
      </c>
    </row>
    <row r="31" spans="1:9" ht="14.25">
      <c r="A31" s="25" t="s">
        <v>15</v>
      </c>
      <c r="B31" s="9">
        <v>23</v>
      </c>
      <c r="C31" s="10">
        <v>49</v>
      </c>
      <c r="D31" s="11">
        <f t="shared" si="6"/>
        <v>0.04151624548736462</v>
      </c>
      <c r="E31" s="9">
        <v>0</v>
      </c>
      <c r="F31" s="10">
        <v>0</v>
      </c>
      <c r="G31" s="1">
        <v>0</v>
      </c>
      <c r="H31" s="17">
        <f t="shared" si="8"/>
        <v>23</v>
      </c>
      <c r="I31" s="18">
        <f t="shared" si="7"/>
        <v>49</v>
      </c>
    </row>
    <row r="32" spans="1:9" ht="14.25">
      <c r="A32" s="25" t="s">
        <v>16</v>
      </c>
      <c r="B32" s="9">
        <v>27</v>
      </c>
      <c r="C32" s="10">
        <v>32</v>
      </c>
      <c r="D32" s="11">
        <f t="shared" si="6"/>
        <v>0.048736462093862815</v>
      </c>
      <c r="E32" s="9">
        <v>0</v>
      </c>
      <c r="F32" s="10">
        <v>0</v>
      </c>
      <c r="G32" s="1">
        <v>0</v>
      </c>
      <c r="H32" s="17">
        <f t="shared" si="8"/>
        <v>27</v>
      </c>
      <c r="I32" s="18">
        <f t="shared" si="7"/>
        <v>32</v>
      </c>
    </row>
    <row r="33" spans="1:9" ht="14.25">
      <c r="A33" s="25" t="s">
        <v>17</v>
      </c>
      <c r="B33" s="9">
        <v>53</v>
      </c>
      <c r="C33" s="10">
        <v>50</v>
      </c>
      <c r="D33" s="11">
        <f t="shared" si="6"/>
        <v>0.09566787003610108</v>
      </c>
      <c r="E33" s="9">
        <v>0</v>
      </c>
      <c r="F33" s="10">
        <v>0</v>
      </c>
      <c r="G33" s="1">
        <v>0</v>
      </c>
      <c r="H33" s="17">
        <f t="shared" si="8"/>
        <v>53</v>
      </c>
      <c r="I33" s="18">
        <f t="shared" si="7"/>
        <v>50</v>
      </c>
    </row>
    <row r="34" spans="1:9" ht="14.25">
      <c r="A34" s="25" t="s">
        <v>24</v>
      </c>
      <c r="B34" s="9">
        <v>0</v>
      </c>
      <c r="C34" s="10">
        <v>0</v>
      </c>
      <c r="D34" s="11">
        <f t="shared" si="6"/>
        <v>0</v>
      </c>
      <c r="E34" s="9">
        <v>0</v>
      </c>
      <c r="F34" s="10">
        <v>0</v>
      </c>
      <c r="G34" s="1">
        <v>0</v>
      </c>
      <c r="H34" s="17">
        <f t="shared" si="8"/>
        <v>0</v>
      </c>
      <c r="I34" s="18">
        <f t="shared" si="7"/>
        <v>0</v>
      </c>
    </row>
    <row r="35" spans="1:9" ht="14.25">
      <c r="A35" s="25" t="s">
        <v>25</v>
      </c>
      <c r="B35" s="9">
        <v>0</v>
      </c>
      <c r="C35" s="10">
        <v>0</v>
      </c>
      <c r="D35" s="11">
        <f t="shared" si="6"/>
        <v>0</v>
      </c>
      <c r="E35" s="9">
        <v>0</v>
      </c>
      <c r="F35" s="10">
        <v>0</v>
      </c>
      <c r="G35" s="1">
        <v>0</v>
      </c>
      <c r="H35" s="17">
        <f t="shared" si="8"/>
        <v>0</v>
      </c>
      <c r="I35" s="18">
        <f t="shared" si="7"/>
        <v>0</v>
      </c>
    </row>
    <row r="36" spans="1:9" ht="14.25">
      <c r="A36" s="25" t="s">
        <v>26</v>
      </c>
      <c r="B36" s="9">
        <v>64</v>
      </c>
      <c r="C36" s="10">
        <v>72</v>
      </c>
      <c r="D36" s="11">
        <f t="shared" si="6"/>
        <v>0.11552346570397112</v>
      </c>
      <c r="E36" s="9">
        <v>0</v>
      </c>
      <c r="F36" s="10">
        <v>0</v>
      </c>
      <c r="G36" s="1">
        <v>0</v>
      </c>
      <c r="H36" s="17">
        <f t="shared" si="8"/>
        <v>64</v>
      </c>
      <c r="I36" s="18">
        <f t="shared" si="7"/>
        <v>72</v>
      </c>
    </row>
    <row r="37" spans="1:9" ht="14.25">
      <c r="A37" s="28"/>
      <c r="B37" s="13"/>
      <c r="C37" s="14"/>
      <c r="D37" s="14"/>
      <c r="E37" s="13"/>
      <c r="F37" s="14"/>
      <c r="G37" s="14"/>
      <c r="H37" s="13"/>
      <c r="I37" s="15"/>
    </row>
    <row r="38" ht="14.25">
      <c r="A38" s="27" t="s">
        <v>32</v>
      </c>
    </row>
    <row r="39" ht="14.25">
      <c r="A39" s="27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Sundara</dc:creator>
  <cp:keywords/>
  <dc:description/>
  <cp:lastModifiedBy>Alfred Sundara</cp:lastModifiedBy>
  <cp:lastPrinted>2014-02-24T15:21:59Z</cp:lastPrinted>
  <dcterms:created xsi:type="dcterms:W3CDTF">2013-04-04T21:18:01Z</dcterms:created>
  <dcterms:modified xsi:type="dcterms:W3CDTF">2014-03-05T17:32:14Z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