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<sst xmlns="http://schemas.openxmlformats.org/spreadsheetml/2006/main" count="237" uniqueCount="41">
  <si>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</si>
  <si>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</si>
  <si>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</si>
  <si>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</si>
  <si>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</si>
  <si>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</si>
  <si>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</si>
  <si>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</si>
  <si>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</si>
  <si>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</si>
  <si>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</si>
  <si>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</si>
  <si>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</si>
  <si>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</si>
  <si>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</si>
  <si>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</si>
  <si>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</si>
  <si>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</si>
  <si>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</si>
  <si>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</si>
  <si>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</si>
  <si>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</si>
  <si>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</si>
  <si>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</si>
  <si>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</si>
  <si>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</si>
  <si>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</si>
  <si>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</si>
  <si>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</si>
  <si>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</si>
  <si>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</si>
  <si>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</si>
  <si>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</si>
  <si>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</si>
  <si>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</si>
  <si>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</si>
  <si>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</si>
  <si>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</si>
  <si>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</si>
  <si>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</si>
  <si>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Dorchester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</si>
</sst>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Dorchester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732</v>
      </c>
      <c r="C7" s="19">
        <f>((SQRT((Intra!C7/1.645)^2+(Inter!C7/1.645)^2+(Foreign!C7/1.645)^2))*1.645)</f>
        <v>178.39843048636948</v>
      </c>
      <c r="D7" s="11">
        <f aca="true" t="shared" si="0" ref="D7:D12">B7/B$7</f>
        <v>1</v>
      </c>
      <c r="E7" s="9">
        <f>Intra!E7+Inter!E7+Foreign!E7</f>
        <v>690</v>
      </c>
      <c r="F7" s="10">
        <f>((SQRT((Intra!F7/1.645)^2+(Inter!F7/1.645)^2+(Foreign!F7/1.645)^2))*1.645)</f>
        <v>194.83326204732086</v>
      </c>
      <c r="G7" s="1">
        <f aca="true" t="shared" si="1" ref="G7:G12">E7/E$7</f>
        <v>1</v>
      </c>
      <c r="H7" s="17">
        <f>Intra!H7+Inter!H7+Foreign!H7</f>
        <v>42</v>
      </c>
      <c r="I7" s="18">
        <f>((SQRT((Intra!I7/1.645)^2+(Inter!I7/1.645)^2+(Foreign!I7/1.645)^2))*1.645)</f>
        <v>264.1703995530158</v>
      </c>
      <c r="K7" s="21"/>
    </row>
    <row r="8" spans="1:11" ht="14.25">
      <c r="A8" s="43" t="s">
        <v>8</v>
      </c>
      <c r="B8" s="9">
        <f>Intra!B8+Inter!B8+Foreign!B8</f>
        <v>165</v>
      </c>
      <c r="C8" s="19">
        <f>((SQRT((Intra!C8/1.645)^2+(Inter!C8/1.645)^2+(Foreign!C8/1.645)^2))*1.645)</f>
        <v>89.49860334105779</v>
      </c>
      <c r="D8" s="11">
        <f t="shared" si="0"/>
        <v>0.22540983606557377</v>
      </c>
      <c r="E8" s="9">
        <f>Intra!E8+Inter!E8+Foreign!E8</f>
        <v>212</v>
      </c>
      <c r="F8" s="10">
        <f>((SQRT((Intra!F8/1.645)^2+(Inter!F8/1.645)^2+(Foreign!F8/1.645)^2))*1.645)</f>
        <v>101</v>
      </c>
      <c r="G8" s="1">
        <f t="shared" si="1"/>
        <v>0.3072463768115942</v>
      </c>
      <c r="H8" s="17">
        <f>Intra!H8+Inter!H8+Foreign!H8</f>
        <v>-47</v>
      </c>
      <c r="I8" s="18">
        <f>((SQRT((Intra!I8/1.645)^2+(Inter!I8/1.645)^2+(Foreign!I8/1.645)^2))*1.645)</f>
        <v>134.94813818648998</v>
      </c>
      <c r="K8" s="21"/>
    </row>
    <row r="9" spans="1:11" ht="14.25">
      <c r="A9" s="43" t="s">
        <v>9</v>
      </c>
      <c r="B9" s="9">
        <f>Intra!B9+Inter!B9+Foreign!B9</f>
        <v>255</v>
      </c>
      <c r="C9" s="10">
        <f>((SQRT((Intra!C9/1.645)^2+(Inter!C9/1.645)^2+(Foreign!C9/1.645)^2))*1.645)</f>
        <v>111.0720486891279</v>
      </c>
      <c r="D9" s="11">
        <f t="shared" si="0"/>
        <v>0.3483606557377049</v>
      </c>
      <c r="E9" s="9">
        <f>Intra!E9+Inter!E9+Foreign!E9</f>
        <v>236</v>
      </c>
      <c r="F9" s="10">
        <f>((SQRT((Intra!F9/1.645)^2+(Inter!F9/1.645)^2+(Foreign!F9/1.645)^2))*1.645)</f>
        <v>121.34249049694012</v>
      </c>
      <c r="G9" s="1">
        <f t="shared" si="1"/>
        <v>0.34202898550724636</v>
      </c>
      <c r="H9" s="17">
        <f>Intra!H9+Inter!H9+Foreign!H9</f>
        <v>19</v>
      </c>
      <c r="I9" s="18">
        <f>((SQRT((Intra!I9/1.645)^2+(Inter!I9/1.645)^2+(Foreign!I9/1.645)^2))*1.645)</f>
        <v>164.50227961946302</v>
      </c>
      <c r="K9" s="21"/>
    </row>
    <row r="10" spans="1:11" ht="14.25">
      <c r="A10" s="43" t="s">
        <v>10</v>
      </c>
      <c r="B10" s="9">
        <f>Intra!B10+Inter!B10+Foreign!B10</f>
        <v>195</v>
      </c>
      <c r="C10" s="19">
        <f>((SQRT((Intra!C10/1.645)^2+(Inter!C10/1.645)^2+(Foreign!C10/1.645)^2))*1.645)</f>
        <v>83.35466393669883</v>
      </c>
      <c r="D10" s="11">
        <f t="shared" si="0"/>
        <v>0.26639344262295084</v>
      </c>
      <c r="E10" s="9">
        <f>Intra!E10+Inter!E10+Foreign!E10</f>
        <v>129</v>
      </c>
      <c r="F10" s="10">
        <f>((SQRT((Intra!F10/1.645)^2+(Inter!F10/1.645)^2+(Foreign!F10/1.645)^2))*1.645)</f>
        <v>71</v>
      </c>
      <c r="G10" s="1">
        <f t="shared" si="1"/>
        <v>0.18695652173913044</v>
      </c>
      <c r="H10" s="17">
        <f>Intra!H10+Inter!H10+Foreign!H10</f>
        <v>66</v>
      </c>
      <c r="I10" s="18">
        <f>((SQRT((Intra!I10/1.645)^2+(Inter!I10/1.645)^2+(Foreign!I10/1.645)^2))*1.645)</f>
        <v>109.49429208867464</v>
      </c>
      <c r="K10" s="21"/>
    </row>
    <row r="11" spans="1:11" s="2" customFormat="1" ht="14.25">
      <c r="A11" s="43" t="s">
        <v>11</v>
      </c>
      <c r="B11" s="9">
        <f>Intra!B11+Inter!B11+Foreign!B11</f>
        <v>43</v>
      </c>
      <c r="C11" s="10">
        <f>((SQRT((Intra!C11/1.645)^2+(Inter!C11/1.645)^2+(Foreign!C11/1.645)^2))*1.645)</f>
        <v>32</v>
      </c>
      <c r="D11" s="11">
        <f t="shared" si="0"/>
        <v>0.05874316939890711</v>
      </c>
      <c r="E11" s="9">
        <f>Intra!E11+Inter!E11+Foreign!E11</f>
        <v>51</v>
      </c>
      <c r="F11" s="10">
        <f>((SQRT((Intra!F11/1.645)^2+(Inter!F11/1.645)^2+(Foreign!F11/1.645)^2))*1.645)</f>
        <v>72</v>
      </c>
      <c r="G11" s="1">
        <f t="shared" si="1"/>
        <v>0.07391304347826087</v>
      </c>
      <c r="H11" s="17">
        <f>Intra!H11+Inter!H11+Foreign!H11</f>
        <v>-8</v>
      </c>
      <c r="I11" s="18">
        <f>((SQRT((Intra!I11/1.645)^2+(Inter!I11/1.645)^2+(Foreign!I11/1.645)^2))*1.645)</f>
        <v>78.79086241436883</v>
      </c>
      <c r="K11" s="21"/>
    </row>
    <row r="12" spans="1:11" s="2" customFormat="1" ht="14.25">
      <c r="A12" s="43" t="s">
        <v>12</v>
      </c>
      <c r="B12" s="9">
        <f>Intra!B12+Inter!B12+Foreign!B12</f>
        <v>74</v>
      </c>
      <c r="C12" s="10">
        <f>((SQRT((Intra!C12/1.645)^2+(Inter!C12/1.645)^2+(Foreign!C12/1.645)^2))*1.645)</f>
        <v>59.481089431852205</v>
      </c>
      <c r="D12" s="11">
        <f t="shared" si="0"/>
        <v>0.10109289617486339</v>
      </c>
      <c r="E12" s="9">
        <f>Intra!E12+Inter!E12+Foreign!E12</f>
        <v>62</v>
      </c>
      <c r="F12" s="10">
        <f>((SQRT((Intra!F12/1.645)^2+(Inter!F12/1.645)^2+(Foreign!F12/1.645)^2))*1.645)</f>
        <v>54</v>
      </c>
      <c r="G12" s="1">
        <f t="shared" si="1"/>
        <v>0.08985507246376812</v>
      </c>
      <c r="H12" s="17">
        <f>Intra!H12+Inter!H12+Foreign!H12</f>
        <v>12</v>
      </c>
      <c r="I12" s="18">
        <f>((SQRT((Intra!I12/1.645)^2+(Inter!I12/1.645)^2+(Foreign!I12/1.645)^2))*1.645)</f>
        <v>80.33679107357973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977</v>
      </c>
      <c r="C15" s="10">
        <f>((SQRT((Intra!C15/1.645)^2+(Inter!C15/1.645)^2+(Foreign!C15/1.645)^2))*1.645)</f>
        <v>259.42243542145695</v>
      </c>
      <c r="D15" s="11">
        <f>B15/B$15</f>
        <v>1</v>
      </c>
      <c r="E15" s="9">
        <f>Intra!E15+Inter!E15+Foreign!E15</f>
        <v>709</v>
      </c>
      <c r="F15" s="10">
        <f>((SQRT((Intra!F15/1.645)^2+(Inter!F15/1.645)^2+(Foreign!F15/1.645)^2))*1.645)</f>
        <v>235</v>
      </c>
      <c r="G15" s="1">
        <f>E15/E$15</f>
        <v>1</v>
      </c>
      <c r="H15" s="17">
        <f>Intra!H15+Inter!H15+Foreign!H15</f>
        <v>268</v>
      </c>
      <c r="I15" s="18">
        <f>((SQRT((Intra!I15/1.645)^2+(Inter!I15/1.645)^2+(Foreign!I15/1.645)^2))*1.645)</f>
        <v>350.0357124637428</v>
      </c>
      <c r="K15" s="21"/>
    </row>
    <row r="16" spans="1:11" ht="14.25">
      <c r="A16" s="43" t="s">
        <v>13</v>
      </c>
      <c r="B16" s="9">
        <f>Intra!B16+Inter!B16+Foreign!B16</f>
        <v>113</v>
      </c>
      <c r="C16" s="10">
        <f>((SQRT((Intra!C16/1.645)^2+(Inter!C16/1.645)^2+(Foreign!C16/1.645)^2))*1.645)</f>
        <v>128.86038956948718</v>
      </c>
      <c r="D16" s="11">
        <f aca="true" t="shared" si="2" ref="D16:D24">B16/B$15</f>
        <v>0.11566018423746162</v>
      </c>
      <c r="E16" s="9">
        <f>Intra!E16+Inter!E16+Foreign!E16</f>
        <v>22</v>
      </c>
      <c r="F16" s="10">
        <f>((SQRT((Intra!F16/1.645)^2+(Inter!F16/1.645)^2+(Foreign!F16/1.645)^2))*1.645)</f>
        <v>26</v>
      </c>
      <c r="G16" s="1">
        <f aca="true" t="shared" si="3" ref="G16:G24">E16/E$15</f>
        <v>0.031029619181946404</v>
      </c>
      <c r="H16" s="17">
        <f>Intra!H16+Inter!H16+Foreign!H16</f>
        <v>91</v>
      </c>
      <c r="I16" s="18">
        <f>((SQRT((Intra!I16/1.645)^2+(Inter!I16/1.645)^2+(Foreign!I16/1.645)^2))*1.645)</f>
        <v>131.4572173750837</v>
      </c>
      <c r="K16" s="21"/>
    </row>
    <row r="17" spans="1:11" ht="14.25">
      <c r="A17" s="43" t="s">
        <v>14</v>
      </c>
      <c r="B17" s="9">
        <f>Intra!B17+Inter!B17+Foreign!B17</f>
        <v>17</v>
      </c>
      <c r="C17" s="10">
        <f>((SQRT((Intra!C17/1.645)^2+(Inter!C17/1.645)^2+(Foreign!C17/1.645)^2))*1.645)</f>
        <v>18</v>
      </c>
      <c r="D17" s="11">
        <f t="shared" si="2"/>
        <v>0.017400204708290685</v>
      </c>
      <c r="E17" s="9">
        <f>Intra!E17+Inter!E17+Foreign!E17</f>
        <v>7</v>
      </c>
      <c r="F17" s="10">
        <f>((SQRT((Intra!F17/1.645)^2+(Inter!F17/1.645)^2+(Foreign!F17/1.645)^2))*1.645)</f>
        <v>11</v>
      </c>
      <c r="G17" s="1">
        <f t="shared" si="3"/>
        <v>0.009873060648801129</v>
      </c>
      <c r="H17" s="17">
        <f>Intra!H17+Inter!H17+Foreign!H17</f>
        <v>10</v>
      </c>
      <c r="I17" s="18">
        <f>((SQRT((Intra!I17/1.645)^2+(Inter!I17/1.645)^2+(Foreign!I17/1.645)^2))*1.645)</f>
        <v>21.095023109728988</v>
      </c>
      <c r="K17" s="21"/>
    </row>
    <row r="18" spans="1:11" ht="14.25">
      <c r="A18" s="43" t="s">
        <v>15</v>
      </c>
      <c r="B18" s="9">
        <f>Intra!B18+Inter!B18+Foreign!B18</f>
        <v>77</v>
      </c>
      <c r="C18" s="10">
        <f>((SQRT((Intra!C18/1.645)^2+(Inter!C18/1.645)^2+(Foreign!C18/1.645)^2))*1.645)</f>
        <v>69.1158447825099</v>
      </c>
      <c r="D18" s="11">
        <f t="shared" si="2"/>
        <v>0.07881269191402251</v>
      </c>
      <c r="E18" s="9">
        <f>Intra!E18+Inter!E18+Foreign!E18</f>
        <v>135</v>
      </c>
      <c r="F18" s="10">
        <f>((SQRT((Intra!F18/1.645)^2+(Inter!F18/1.645)^2+(Foreign!F18/1.645)^2))*1.645)</f>
        <v>98</v>
      </c>
      <c r="G18" s="1">
        <f t="shared" si="3"/>
        <v>0.19040902679830748</v>
      </c>
      <c r="H18" s="17">
        <f>Intra!H18+Inter!H18+Foreign!H18</f>
        <v>-58</v>
      </c>
      <c r="I18" s="18">
        <f>((SQRT((Intra!I18/1.645)^2+(Inter!I18/1.645)^2+(Foreign!I18/1.645)^2))*1.645)</f>
        <v>119.92080720208648</v>
      </c>
      <c r="K18" s="21"/>
    </row>
    <row r="19" spans="1:11" s="2" customFormat="1" ht="14.25">
      <c r="A19" s="43" t="s">
        <v>16</v>
      </c>
      <c r="B19" s="9">
        <f>Intra!B19+Inter!B19+Foreign!B19</f>
        <v>51</v>
      </c>
      <c r="C19" s="10">
        <f>((SQRT((Intra!C19/1.645)^2+(Inter!C19/1.645)^2+(Foreign!C19/1.645)^2))*1.645)</f>
        <v>53.366656256505344</v>
      </c>
      <c r="D19" s="11">
        <f t="shared" si="2"/>
        <v>0.052200614124872056</v>
      </c>
      <c r="E19" s="9">
        <f>Intra!E19+Inter!E19+Foreign!E19</f>
        <v>85</v>
      </c>
      <c r="F19" s="10">
        <f>((SQRT((Intra!F19/1.645)^2+(Inter!F19/1.645)^2+(Foreign!F19/1.645)^2))*1.645)</f>
        <v>57.99999999999999</v>
      </c>
      <c r="G19" s="1">
        <f t="shared" si="3"/>
        <v>0.11988716502115655</v>
      </c>
      <c r="H19" s="17">
        <f>Intra!H19+Inter!H19+Foreign!H19</f>
        <v>-34</v>
      </c>
      <c r="I19" s="18">
        <f>((SQRT((Intra!I19/1.645)^2+(Inter!I19/1.645)^2+(Foreign!I19/1.645)^2))*1.645)</f>
        <v>78.81624198095211</v>
      </c>
      <c r="K19" s="21"/>
    </row>
    <row r="20" spans="1:11" s="2" customFormat="1" ht="14.25">
      <c r="A20" s="43" t="s">
        <v>17</v>
      </c>
      <c r="B20" s="9">
        <f>Intra!B20+Inter!B20+Foreign!B20</f>
        <v>258</v>
      </c>
      <c r="C20" s="10">
        <f>((SQRT((Intra!C20/1.645)^2+(Inter!C20/1.645)^2+(Foreign!C20/1.645)^2))*1.645)</f>
        <v>133.1540461270329</v>
      </c>
      <c r="D20" s="11">
        <f t="shared" si="2"/>
        <v>0.2640736949846469</v>
      </c>
      <c r="E20" s="9">
        <f>Intra!E20+Inter!E20+Foreign!E20</f>
        <v>131</v>
      </c>
      <c r="F20" s="10">
        <f>((SQRT((Intra!F20/1.645)^2+(Inter!F20/1.645)^2+(Foreign!F20/1.645)^2))*1.645)</f>
        <v>132</v>
      </c>
      <c r="G20" s="1">
        <f t="shared" si="3"/>
        <v>0.1847672778561354</v>
      </c>
      <c r="H20" s="17">
        <f>Intra!H20+Inter!H20+Foreign!H20</f>
        <v>127</v>
      </c>
      <c r="I20" s="18">
        <f>((SQRT((Intra!I20/1.645)^2+(Inter!I20/1.645)^2+(Foreign!I20/1.645)^2))*1.645)</f>
        <v>187.49399990399692</v>
      </c>
      <c r="K20" s="21"/>
    </row>
    <row r="21" spans="1:11" s="2" customFormat="1" ht="14.25">
      <c r="A21" s="43" t="s">
        <v>18</v>
      </c>
      <c r="B21" s="9">
        <f>Intra!B21+Inter!B21+Foreign!B21</f>
        <v>133</v>
      </c>
      <c r="C21" s="10">
        <f>((SQRT((Intra!C21/1.645)^2+(Inter!C21/1.645)^2+(Foreign!C21/1.645)^2))*1.645)</f>
        <v>79.84985911070852</v>
      </c>
      <c r="D21" s="11">
        <f t="shared" si="2"/>
        <v>0.13613101330603888</v>
      </c>
      <c r="E21" s="9">
        <f>Intra!E21+Inter!E21+Foreign!E21</f>
        <v>128</v>
      </c>
      <c r="F21" s="10">
        <f>((SQRT((Intra!F21/1.645)^2+(Inter!F21/1.645)^2+(Foreign!F21/1.645)^2))*1.645)</f>
        <v>85</v>
      </c>
      <c r="G21" s="1">
        <f t="shared" si="3"/>
        <v>0.18053596614950634</v>
      </c>
      <c r="H21" s="17">
        <f>Intra!H21+Inter!H21+Foreign!H21</f>
        <v>5</v>
      </c>
      <c r="I21" s="18">
        <f>((SQRT((Intra!I21/1.645)^2+(Inter!I21/1.645)^2+(Foreign!I21/1.645)^2))*1.645)</f>
        <v>116.62332528272378</v>
      </c>
      <c r="K21" s="21"/>
    </row>
    <row r="22" spans="1:11" s="2" customFormat="1" ht="14.25">
      <c r="A22" s="43" t="s">
        <v>19</v>
      </c>
      <c r="B22" s="9">
        <f>Intra!B22+Inter!B22+Foreign!B22</f>
        <v>150</v>
      </c>
      <c r="C22" s="10">
        <f>((SQRT((Intra!C22/1.645)^2+(Inter!C22/1.645)^2+(Foreign!C22/1.645)^2))*1.645)</f>
        <v>104.23531071570709</v>
      </c>
      <c r="D22" s="11">
        <f t="shared" si="2"/>
        <v>0.1535312180143296</v>
      </c>
      <c r="E22" s="9">
        <f>Intra!E22+Inter!E22+Foreign!E22</f>
        <v>122</v>
      </c>
      <c r="F22" s="10">
        <f>((SQRT((Intra!F22/1.645)^2+(Inter!F22/1.645)^2+(Foreign!F22/1.645)^2))*1.645)</f>
        <v>102</v>
      </c>
      <c r="G22" s="1">
        <f t="shared" si="3"/>
        <v>0.17207334273624825</v>
      </c>
      <c r="H22" s="17">
        <f>Intra!H22+Inter!H22+Foreign!H22</f>
        <v>28</v>
      </c>
      <c r="I22" s="18">
        <f>((SQRT((Intra!I22/1.645)^2+(Inter!I22/1.645)^2+(Foreign!I22/1.645)^2))*1.645)</f>
        <v>145.83895227270386</v>
      </c>
      <c r="K22" s="21"/>
    </row>
    <row r="23" spans="1:11" s="2" customFormat="1" ht="14.25">
      <c r="A23" s="43" t="s">
        <v>20</v>
      </c>
      <c r="B23" s="9">
        <f>Intra!B23+Inter!B23+Foreign!B23</f>
        <v>130</v>
      </c>
      <c r="C23" s="10">
        <f>((SQRT((Intra!C23/1.645)^2+(Inter!C23/1.645)^2+(Foreign!C23/1.645)^2))*1.645)</f>
        <v>76.90253571892151</v>
      </c>
      <c r="D23" s="11">
        <f t="shared" si="2"/>
        <v>0.1330603889457523</v>
      </c>
      <c r="E23" s="9">
        <f>Intra!E23+Inter!E23+Foreign!E23</f>
        <v>7</v>
      </c>
      <c r="F23" s="10">
        <f>((SQRT((Intra!F23/1.645)^2+(Inter!F23/1.645)^2+(Foreign!F23/1.645)^2))*1.645)</f>
        <v>14</v>
      </c>
      <c r="G23" s="1">
        <f t="shared" si="3"/>
        <v>0.009873060648801129</v>
      </c>
      <c r="H23" s="17">
        <f>Intra!H23+Inter!H23+Foreign!H23</f>
        <v>123</v>
      </c>
      <c r="I23" s="18">
        <f>((SQRT((Intra!I23/1.645)^2+(Inter!I23/1.645)^2+(Foreign!I23/1.645)^2))*1.645)</f>
        <v>78.1664889834512</v>
      </c>
      <c r="K23" s="21"/>
    </row>
    <row r="24" spans="1:11" s="2" customFormat="1" ht="14.25">
      <c r="A24" s="43" t="s">
        <v>21</v>
      </c>
      <c r="B24" s="9">
        <f>Intra!B24+Inter!B24+Foreign!B24</f>
        <v>48</v>
      </c>
      <c r="C24" s="10">
        <f>((SQRT((Intra!C24/1.645)^2+(Inter!C24/1.645)^2+(Foreign!C24/1.645)^2))*1.645)</f>
        <v>42.190046219457976</v>
      </c>
      <c r="D24" s="11">
        <f t="shared" si="2"/>
        <v>0.04912998976458546</v>
      </c>
      <c r="E24" s="9">
        <f>Intra!E24+Inter!E24+Foreign!E24</f>
        <v>72</v>
      </c>
      <c r="F24" s="10">
        <f>((SQRT((Intra!F24/1.645)^2+(Inter!F24/1.645)^2+(Foreign!F24/1.645)^2))*1.645)</f>
        <v>78</v>
      </c>
      <c r="G24" s="1">
        <f t="shared" si="3"/>
        <v>0.10155148095909731</v>
      </c>
      <c r="H24" s="17">
        <f>Intra!H24+Inter!H24+Foreign!H24</f>
        <v>-24</v>
      </c>
      <c r="I24" s="18">
        <f>((SQRT((Intra!I24/1.645)^2+(Inter!I24/1.645)^2+(Foreign!I24/1.645)^2))*1.645)</f>
        <v>88.67919710958145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952</v>
      </c>
      <c r="C27" s="10">
        <f>((SQRT((Intra!C27/1.645)^2+(Inter!C27/1.645)^2+(Foreign!C27/1.645)^2))*1.645)</f>
        <v>190.88216260300487</v>
      </c>
      <c r="D27" s="11">
        <f>B27/B$27</f>
        <v>1</v>
      </c>
      <c r="E27" s="9">
        <f>Intra!E27+Inter!E27+Foreign!E27</f>
        <v>1032</v>
      </c>
      <c r="F27" s="10">
        <f>((SQRT((Intra!F27/1.645)^2+(Inter!F27/1.645)^2+(Foreign!F27/1.645)^2))*1.645)</f>
        <v>231.41737186304752</v>
      </c>
      <c r="G27" s="1">
        <f>E27/E$27</f>
        <v>1</v>
      </c>
      <c r="H27" s="17">
        <f>Intra!H27+Inter!H27+Foreign!H27</f>
        <v>-80</v>
      </c>
      <c r="I27" s="18">
        <f>((SQRT((Intra!I27/1.645)^2+(Inter!I27/1.645)^2+(Foreign!I27/1.645)^2))*1.645)</f>
        <v>299.9833328703447</v>
      </c>
      <c r="K27" s="21"/>
    </row>
    <row r="28" spans="1:11" ht="14.25">
      <c r="A28" s="43" t="s">
        <v>22</v>
      </c>
      <c r="B28" s="9">
        <f>Intra!B28+Inter!B28+Foreign!B28</f>
        <v>92</v>
      </c>
      <c r="C28" s="10">
        <f>((SQRT((Intra!C28/1.645)^2+(Inter!C28/1.645)^2+(Foreign!C28/1.645)^2))*1.645)</f>
        <v>44.77722635447622</v>
      </c>
      <c r="D28" s="11">
        <f aca="true" t="shared" si="4" ref="D28:D36">B28/B$27</f>
        <v>0.09663865546218488</v>
      </c>
      <c r="E28" s="9">
        <f>Intra!E28+Inter!E28+Foreign!E28</f>
        <v>194</v>
      </c>
      <c r="F28" s="10">
        <f>((SQRT((Intra!F28/1.645)^2+(Inter!F28/1.645)^2+(Foreign!F28/1.645)^2))*1.645)</f>
        <v>98.65596788841513</v>
      </c>
      <c r="G28" s="1">
        <f aca="true" t="shared" si="5" ref="G28:G36">E28/E$27</f>
        <v>0.187984496124031</v>
      </c>
      <c r="H28" s="17">
        <f>Intra!H28+Inter!H28+Foreign!H28</f>
        <v>-102</v>
      </c>
      <c r="I28" s="18">
        <f>((SQRT((Intra!I28/1.645)^2+(Inter!I28/1.645)^2+(Foreign!I28/1.645)^2))*1.645)</f>
        <v>108.34205093129812</v>
      </c>
      <c r="K28" s="21"/>
    </row>
    <row r="29" spans="1:11" ht="14.25">
      <c r="A29" s="43" t="s">
        <v>23</v>
      </c>
      <c r="B29" s="9">
        <f>Intra!B29+Inter!B29+Foreign!B29</f>
        <v>243</v>
      </c>
      <c r="C29" s="10">
        <f>((SQRT((Intra!C29/1.645)^2+(Inter!C29/1.645)^2+(Foreign!C29/1.645)^2))*1.645)</f>
        <v>103.00485425454471</v>
      </c>
      <c r="D29" s="11">
        <f t="shared" si="4"/>
        <v>0.2552521008403361</v>
      </c>
      <c r="E29" s="9">
        <f>Intra!E29+Inter!E29+Foreign!E29</f>
        <v>215</v>
      </c>
      <c r="F29" s="10">
        <f>((SQRT((Intra!F29/1.645)^2+(Inter!F29/1.645)^2+(Foreign!F29/1.645)^2))*1.645)</f>
        <v>107.04204781299728</v>
      </c>
      <c r="G29" s="1">
        <f t="shared" si="5"/>
        <v>0.20833333333333334</v>
      </c>
      <c r="H29" s="17">
        <f>Intra!H29+Inter!H29+Foreign!H29</f>
        <v>28</v>
      </c>
      <c r="I29" s="18">
        <f>((SQRT((Intra!I29/1.645)^2+(Inter!I29/1.645)^2+(Foreign!I29/1.645)^2))*1.645)</f>
        <v>148.55302083767936</v>
      </c>
      <c r="K29" s="21"/>
    </row>
    <row r="30" spans="1:11" ht="14.25">
      <c r="A30" s="43" t="s">
        <v>14</v>
      </c>
      <c r="B30" s="9">
        <f>Intra!B30+Inter!B30+Foreign!B30</f>
        <v>47</v>
      </c>
      <c r="C30" s="10">
        <f>((SQRT((Intra!C30/1.645)^2+(Inter!C30/1.645)^2+(Foreign!C30/1.645)^2))*1.645)</f>
        <v>31.38470965295043</v>
      </c>
      <c r="D30" s="11">
        <f t="shared" si="4"/>
        <v>0.04936974789915966</v>
      </c>
      <c r="E30" s="9">
        <f>Intra!E30+Inter!E30+Foreign!E30</f>
        <v>50</v>
      </c>
      <c r="F30" s="10">
        <f>((SQRT((Intra!F30/1.645)^2+(Inter!F30/1.645)^2+(Foreign!F30/1.645)^2))*1.645)</f>
        <v>40.80441152620633</v>
      </c>
      <c r="G30" s="1">
        <f t="shared" si="5"/>
        <v>0.04844961240310078</v>
      </c>
      <c r="H30" s="17">
        <f>Intra!H30+Inter!H30+Foreign!H30</f>
        <v>-3</v>
      </c>
      <c r="I30" s="18">
        <f>((SQRT((Intra!I30/1.645)^2+(Inter!I30/1.645)^2+(Foreign!I30/1.645)^2))*1.645)</f>
        <v>51.478150704935</v>
      </c>
      <c r="K30" s="21"/>
    </row>
    <row r="31" spans="1:11" s="2" customFormat="1" ht="14.25">
      <c r="A31" s="43" t="s">
        <v>15</v>
      </c>
      <c r="B31" s="9">
        <f>Intra!B31+Inter!B31+Foreign!B31</f>
        <v>136</v>
      </c>
      <c r="C31" s="10">
        <f>((SQRT((Intra!C31/1.645)^2+(Inter!C31/1.645)^2+(Foreign!C31/1.645)^2))*1.645)</f>
        <v>70.178344238091</v>
      </c>
      <c r="D31" s="11">
        <f t="shared" si="4"/>
        <v>0.14285714285714285</v>
      </c>
      <c r="E31" s="9">
        <f>Intra!E31+Inter!E31+Foreign!E31</f>
        <v>180</v>
      </c>
      <c r="F31" s="10">
        <f>((SQRT((Intra!F31/1.645)^2+(Inter!F31/1.645)^2+(Foreign!F31/1.645)^2))*1.645)</f>
        <v>91.0494371207203</v>
      </c>
      <c r="G31" s="1">
        <f t="shared" si="5"/>
        <v>0.1744186046511628</v>
      </c>
      <c r="H31" s="17">
        <f>Intra!H31+Inter!H31+Foreign!H31</f>
        <v>-44</v>
      </c>
      <c r="I31" s="18">
        <f>((SQRT((Intra!I31/1.645)^2+(Inter!I31/1.645)^2+(Foreign!I31/1.645)^2))*1.645)</f>
        <v>114.95651351706871</v>
      </c>
      <c r="K31" s="21"/>
    </row>
    <row r="32" spans="1:11" s="2" customFormat="1" ht="14.25">
      <c r="A32" s="43" t="s">
        <v>16</v>
      </c>
      <c r="B32" s="9">
        <f>Intra!B32+Inter!B32+Foreign!B32</f>
        <v>61</v>
      </c>
      <c r="C32" s="10">
        <f>((SQRT((Intra!C32/1.645)^2+(Inter!C32/1.645)^2+(Foreign!C32/1.645)^2))*1.645)</f>
        <v>35.35533905932738</v>
      </c>
      <c r="D32" s="11">
        <f t="shared" si="4"/>
        <v>0.06407563025210083</v>
      </c>
      <c r="E32" s="9">
        <f>Intra!E32+Inter!E32+Foreign!E32</f>
        <v>143</v>
      </c>
      <c r="F32" s="10">
        <f>((SQRT((Intra!F32/1.645)^2+(Inter!F32/1.645)^2+(Foreign!F32/1.645)^2))*1.645)</f>
        <v>76</v>
      </c>
      <c r="G32" s="1">
        <f t="shared" si="5"/>
        <v>0.1385658914728682</v>
      </c>
      <c r="H32" s="17">
        <f>Intra!H32+Inter!H32+Foreign!H32</f>
        <v>-82</v>
      </c>
      <c r="I32" s="18">
        <f>((SQRT((Intra!I32/1.645)^2+(Inter!I32/1.645)^2+(Foreign!I32/1.645)^2))*1.645)</f>
        <v>83.8212383587835</v>
      </c>
      <c r="K32" s="21"/>
    </row>
    <row r="33" spans="1:11" s="2" customFormat="1" ht="14.25">
      <c r="A33" s="43" t="s">
        <v>17</v>
      </c>
      <c r="B33" s="9">
        <f>Intra!B33+Inter!B33+Foreign!B33</f>
        <v>135</v>
      </c>
      <c r="C33" s="10">
        <f>((SQRT((Intra!C33/1.645)^2+(Inter!C33/1.645)^2+(Foreign!C33/1.645)^2))*1.645)</f>
        <v>62.609903369994115</v>
      </c>
      <c r="D33" s="11">
        <f t="shared" si="4"/>
        <v>0.14180672268907563</v>
      </c>
      <c r="E33" s="9">
        <f>Intra!E33+Inter!E33+Foreign!E33</f>
        <v>93</v>
      </c>
      <c r="F33" s="10">
        <f>((SQRT((Intra!F33/1.645)^2+(Inter!F33/1.645)^2+(Foreign!F33/1.645)^2))*1.645)</f>
        <v>85.61541917201598</v>
      </c>
      <c r="G33" s="1">
        <f t="shared" si="5"/>
        <v>0.09011627906976744</v>
      </c>
      <c r="H33" s="17">
        <f>Intra!H33+Inter!H33+Foreign!H33</f>
        <v>42</v>
      </c>
      <c r="I33" s="18">
        <f>((SQRT((Intra!I33/1.645)^2+(Inter!I33/1.645)^2+(Foreign!I33/1.645)^2))*1.645)</f>
        <v>106.06601717798213</v>
      </c>
      <c r="K33" s="21"/>
    </row>
    <row r="34" spans="1:11" s="2" customFormat="1" ht="14.25">
      <c r="A34" s="43" t="s">
        <v>24</v>
      </c>
      <c r="B34" s="9">
        <f>Intra!B34+Inter!B34+Foreign!B34</f>
        <v>71</v>
      </c>
      <c r="C34" s="10">
        <f>((SQRT((Intra!C34/1.645)^2+(Inter!C34/1.645)^2+(Foreign!C34/1.645)^2))*1.645)</f>
        <v>61</v>
      </c>
      <c r="D34" s="11">
        <f t="shared" si="4"/>
        <v>0.07457983193277311</v>
      </c>
      <c r="E34" s="9">
        <f>Intra!E34+Inter!E34+Foreign!E34</f>
        <v>77</v>
      </c>
      <c r="F34" s="10">
        <f>((SQRT((Intra!F34/1.645)^2+(Inter!F34/1.645)^2+(Foreign!F34/1.645)^2))*1.645)</f>
        <v>80</v>
      </c>
      <c r="G34" s="1">
        <f t="shared" si="5"/>
        <v>0.07461240310077519</v>
      </c>
      <c r="H34" s="17">
        <f>Intra!H34+Inter!H34+Foreign!H34</f>
        <v>-6</v>
      </c>
      <c r="I34" s="18">
        <f>((SQRT((Intra!I34/1.645)^2+(Inter!I34/1.645)^2+(Foreign!I34/1.645)^2))*1.645)</f>
        <v>100.60318086422517</v>
      </c>
      <c r="K34" s="21"/>
    </row>
    <row r="35" spans="1:11" s="2" customFormat="1" ht="14.25">
      <c r="A35" s="43" t="s">
        <v>25</v>
      </c>
      <c r="B35" s="9">
        <f>Intra!B35+Inter!B35+Foreign!B35</f>
        <v>75</v>
      </c>
      <c r="C35" s="10">
        <f>((SQRT((Intra!C35/1.645)^2+(Inter!C35/1.645)^2+(Foreign!C35/1.645)^2))*1.645)</f>
        <v>77</v>
      </c>
      <c r="D35" s="11">
        <f t="shared" si="4"/>
        <v>0.07878151260504201</v>
      </c>
      <c r="E35" s="9">
        <f>Intra!E35+Inter!E35+Foreign!E35</f>
        <v>26</v>
      </c>
      <c r="F35" s="10">
        <f>((SQRT((Intra!F35/1.645)^2+(Inter!F35/1.645)^2+(Foreign!F35/1.645)^2))*1.645)</f>
        <v>28</v>
      </c>
      <c r="G35" s="1">
        <f t="shared" si="5"/>
        <v>0.025193798449612403</v>
      </c>
      <c r="H35" s="17">
        <f>Intra!H35+Inter!H35+Foreign!H35</f>
        <v>49</v>
      </c>
      <c r="I35" s="18">
        <f>((SQRT((Intra!I35/1.645)^2+(Inter!I35/1.645)^2+(Foreign!I35/1.645)^2))*1.645)</f>
        <v>81.93289937503738</v>
      </c>
      <c r="K35" s="21"/>
    </row>
    <row r="36" spans="1:11" s="2" customFormat="1" ht="14.25">
      <c r="A36" s="43" t="s">
        <v>26</v>
      </c>
      <c r="B36" s="9">
        <f>Intra!B36+Inter!B36+Foreign!B36</f>
        <v>92</v>
      </c>
      <c r="C36" s="10">
        <f>((SQRT((Intra!C36/1.645)^2+(Inter!C36/1.645)^2+(Foreign!C36/1.645)^2))*1.645)</f>
        <v>55.901699437494734</v>
      </c>
      <c r="D36" s="11">
        <f t="shared" si="4"/>
        <v>0.09663865546218488</v>
      </c>
      <c r="E36" s="9">
        <f>Intra!E36+Inter!E36+Foreign!E36</f>
        <v>54</v>
      </c>
      <c r="F36" s="10">
        <f>((SQRT((Intra!F36/1.645)^2+(Inter!F36/1.645)^2+(Foreign!F36/1.645)^2))*1.645)</f>
        <v>45</v>
      </c>
      <c r="G36" s="1">
        <f t="shared" si="5"/>
        <v>0.05232558139534884</v>
      </c>
      <c r="H36" s="17">
        <f>Intra!H36+Inter!H36+Foreign!H36</f>
        <v>38</v>
      </c>
      <c r="I36" s="18">
        <f>((SQRT((Intra!I36/1.645)^2+(Inter!I36/1.645)^2+(Foreign!I36/1.645)^2))*1.645)</f>
        <v>71.76350047203663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553</v>
      </c>
      <c r="C7" s="19">
        <v>151</v>
      </c>
      <c r="D7" s="11">
        <f aca="true" t="shared" si="0" ref="D7:D12">B7/B$7</f>
        <v>1</v>
      </c>
      <c r="E7" s="9">
        <v>679</v>
      </c>
      <c r="F7" s="10">
        <v>194</v>
      </c>
      <c r="G7" s="1">
        <f aca="true" t="shared" si="1" ref="G7:G12">E7/E$7</f>
        <v>1</v>
      </c>
      <c r="H7" s="17">
        <f aca="true" t="shared" si="2" ref="H7:H12">B7-E7</f>
        <v>-126</v>
      </c>
      <c r="I7" s="18">
        <f aca="true" t="shared" si="3" ref="I7:I12">((SQRT((C7/1.645)^2+(F7/1.645)^2)))*1.645</f>
        <v>245.83937845674765</v>
      </c>
    </row>
    <row r="8" spans="1:9" ht="14.25">
      <c r="A8" s="37" t="s">
        <v>8</v>
      </c>
      <c r="B8" s="19">
        <v>154</v>
      </c>
      <c r="C8" s="19">
        <v>87</v>
      </c>
      <c r="D8" s="11">
        <f t="shared" si="0"/>
        <v>0.27848101265822783</v>
      </c>
      <c r="E8" s="9">
        <v>212</v>
      </c>
      <c r="F8" s="10">
        <v>101</v>
      </c>
      <c r="G8" s="1">
        <f t="shared" si="1"/>
        <v>0.3122238586156112</v>
      </c>
      <c r="H8" s="17">
        <f t="shared" si="2"/>
        <v>-58</v>
      </c>
      <c r="I8" s="18">
        <f t="shared" si="3"/>
        <v>133.30416347586447</v>
      </c>
    </row>
    <row r="9" spans="1:9" ht="14.25">
      <c r="A9" s="37" t="s">
        <v>9</v>
      </c>
      <c r="B9" s="9">
        <v>142</v>
      </c>
      <c r="C9" s="10">
        <v>76</v>
      </c>
      <c r="D9" s="11">
        <f t="shared" si="0"/>
        <v>0.25678119349005424</v>
      </c>
      <c r="E9" s="9">
        <v>225</v>
      </c>
      <c r="F9" s="10">
        <v>120</v>
      </c>
      <c r="G9" s="1">
        <f t="shared" si="1"/>
        <v>0.33136966126656847</v>
      </c>
      <c r="H9" s="17">
        <f t="shared" si="2"/>
        <v>-83</v>
      </c>
      <c r="I9" s="18">
        <f t="shared" si="3"/>
        <v>142.04224723651762</v>
      </c>
    </row>
    <row r="10" spans="1:9" ht="14.25">
      <c r="A10" s="37" t="s">
        <v>10</v>
      </c>
      <c r="B10" s="19">
        <v>152</v>
      </c>
      <c r="C10" s="19">
        <v>72</v>
      </c>
      <c r="D10" s="11">
        <f t="shared" si="0"/>
        <v>0.27486437613019893</v>
      </c>
      <c r="E10" s="9">
        <v>129</v>
      </c>
      <c r="F10" s="10">
        <v>71</v>
      </c>
      <c r="G10" s="1">
        <f t="shared" si="1"/>
        <v>0.18998527245949925</v>
      </c>
      <c r="H10" s="17">
        <f t="shared" si="2"/>
        <v>23</v>
      </c>
      <c r="I10" s="18">
        <f t="shared" si="3"/>
        <v>101.11874208078342</v>
      </c>
    </row>
    <row r="11" spans="1:9" ht="14.25">
      <c r="A11" s="37" t="s">
        <v>11</v>
      </c>
      <c r="B11" s="9">
        <v>43</v>
      </c>
      <c r="C11" s="10">
        <v>32</v>
      </c>
      <c r="D11" s="11">
        <f t="shared" si="0"/>
        <v>0.07775768535262206</v>
      </c>
      <c r="E11" s="9">
        <v>51</v>
      </c>
      <c r="F11" s="10">
        <v>72</v>
      </c>
      <c r="G11" s="1">
        <f t="shared" si="1"/>
        <v>0.07511045655375552</v>
      </c>
      <c r="H11" s="17">
        <f t="shared" si="2"/>
        <v>-8</v>
      </c>
      <c r="I11" s="18">
        <f t="shared" si="3"/>
        <v>78.79086241436883</v>
      </c>
    </row>
    <row r="12" spans="1:9" ht="14.25">
      <c r="A12" s="37" t="s">
        <v>12</v>
      </c>
      <c r="B12" s="9">
        <v>62</v>
      </c>
      <c r="C12" s="10">
        <v>57</v>
      </c>
      <c r="D12" s="11">
        <f t="shared" si="0"/>
        <v>0.11211573236889692</v>
      </c>
      <c r="E12" s="9">
        <v>62</v>
      </c>
      <c r="F12" s="10">
        <v>54</v>
      </c>
      <c r="G12" s="1">
        <f t="shared" si="1"/>
        <v>0.09131075110456553</v>
      </c>
      <c r="H12" s="17">
        <f t="shared" si="2"/>
        <v>0</v>
      </c>
      <c r="I12" s="18">
        <f t="shared" si="3"/>
        <v>78.5175139698144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763</v>
      </c>
      <c r="C15" s="10">
        <v>234</v>
      </c>
      <c r="D15" s="11">
        <f>B15/B$15</f>
        <v>1</v>
      </c>
      <c r="E15" s="9">
        <v>709</v>
      </c>
      <c r="F15" s="10">
        <v>235</v>
      </c>
      <c r="G15" s="1">
        <f>E15/E$15</f>
        <v>1</v>
      </c>
      <c r="H15" s="17">
        <f>B15-E15</f>
        <v>54</v>
      </c>
      <c r="I15" s="18">
        <f aca="true" t="shared" si="4" ref="I15:I24">((SQRT((C15/1.645)^2+(F15/1.645)^2)))*1.645</f>
        <v>331.63383422081654</v>
      </c>
    </row>
    <row r="16" spans="1:9" ht="14.25">
      <c r="A16" s="37" t="s">
        <v>13</v>
      </c>
      <c r="B16" s="9">
        <v>97</v>
      </c>
      <c r="C16" s="10">
        <v>126</v>
      </c>
      <c r="D16" s="11">
        <f aca="true" t="shared" si="5" ref="D16:D24">B16/B$15</f>
        <v>0.127129750982962</v>
      </c>
      <c r="E16" s="9">
        <v>22</v>
      </c>
      <c r="F16" s="10">
        <v>26</v>
      </c>
      <c r="G16" s="1">
        <f aca="true" t="shared" si="6" ref="G16:G24">E16/E$15</f>
        <v>0.031029619181946404</v>
      </c>
      <c r="H16" s="17">
        <f aca="true" t="shared" si="7" ref="H16:H24">B16-E16</f>
        <v>75</v>
      </c>
      <c r="I16" s="18">
        <f t="shared" si="4"/>
        <v>128.65457628860312</v>
      </c>
    </row>
    <row r="17" spans="1:9" ht="14.25">
      <c r="A17" s="37" t="s">
        <v>14</v>
      </c>
      <c r="B17" s="9">
        <v>17</v>
      </c>
      <c r="C17" s="10">
        <v>18</v>
      </c>
      <c r="D17" s="11">
        <f t="shared" si="5"/>
        <v>0.022280471821756225</v>
      </c>
      <c r="E17" s="9">
        <v>7</v>
      </c>
      <c r="F17" s="10">
        <v>11</v>
      </c>
      <c r="G17" s="1">
        <f t="shared" si="6"/>
        <v>0.009873060648801129</v>
      </c>
      <c r="H17" s="17">
        <f t="shared" si="7"/>
        <v>10</v>
      </c>
      <c r="I17" s="18">
        <f t="shared" si="4"/>
        <v>21.095023109728988</v>
      </c>
    </row>
    <row r="18" spans="1:9" ht="14.25">
      <c r="A18" s="37" t="s">
        <v>15</v>
      </c>
      <c r="B18" s="9">
        <v>37</v>
      </c>
      <c r="C18" s="10">
        <v>36</v>
      </c>
      <c r="D18" s="11">
        <f t="shared" si="5"/>
        <v>0.04849279161205767</v>
      </c>
      <c r="E18" s="9">
        <v>135</v>
      </c>
      <c r="F18" s="10">
        <v>98</v>
      </c>
      <c r="G18" s="1">
        <f t="shared" si="6"/>
        <v>0.19040902679830748</v>
      </c>
      <c r="H18" s="17">
        <f t="shared" si="7"/>
        <v>-98</v>
      </c>
      <c r="I18" s="18">
        <f t="shared" si="4"/>
        <v>104.4030650891055</v>
      </c>
    </row>
    <row r="19" spans="1:9" ht="14.25">
      <c r="A19" s="37" t="s">
        <v>16</v>
      </c>
      <c r="B19" s="9">
        <v>44</v>
      </c>
      <c r="C19" s="10">
        <v>52</v>
      </c>
      <c r="D19" s="11">
        <f t="shared" si="5"/>
        <v>0.057667103538663174</v>
      </c>
      <c r="E19" s="9">
        <v>85</v>
      </c>
      <c r="F19" s="10">
        <v>58</v>
      </c>
      <c r="G19" s="1">
        <f t="shared" si="6"/>
        <v>0.11988716502115655</v>
      </c>
      <c r="H19" s="17">
        <f t="shared" si="7"/>
        <v>-41</v>
      </c>
      <c r="I19" s="18">
        <f t="shared" si="4"/>
        <v>77.89736837660179</v>
      </c>
    </row>
    <row r="20" spans="1:9" ht="14.25">
      <c r="A20" s="37" t="s">
        <v>17</v>
      </c>
      <c r="B20" s="9">
        <v>231</v>
      </c>
      <c r="C20" s="10">
        <v>129</v>
      </c>
      <c r="D20" s="11">
        <f t="shared" si="5"/>
        <v>0.30275229357798167</v>
      </c>
      <c r="E20" s="9">
        <v>131</v>
      </c>
      <c r="F20" s="10">
        <v>132</v>
      </c>
      <c r="G20" s="1">
        <f t="shared" si="6"/>
        <v>0.1847672778561354</v>
      </c>
      <c r="H20" s="17">
        <f t="shared" si="7"/>
        <v>100</v>
      </c>
      <c r="I20" s="18">
        <f t="shared" si="4"/>
        <v>184.5670609832643</v>
      </c>
    </row>
    <row r="21" spans="1:9" ht="14.25">
      <c r="A21" s="37" t="s">
        <v>18</v>
      </c>
      <c r="B21" s="9">
        <v>113</v>
      </c>
      <c r="C21" s="10">
        <v>74</v>
      </c>
      <c r="D21" s="11">
        <f t="shared" si="5"/>
        <v>0.14809960681520315</v>
      </c>
      <c r="E21" s="9">
        <v>128</v>
      </c>
      <c r="F21" s="10">
        <v>85</v>
      </c>
      <c r="G21" s="1">
        <f t="shared" si="6"/>
        <v>0.18053596614950634</v>
      </c>
      <c r="H21" s="17">
        <f t="shared" si="7"/>
        <v>-15</v>
      </c>
      <c r="I21" s="18">
        <f t="shared" si="4"/>
        <v>112.69871339105873</v>
      </c>
    </row>
    <row r="22" spans="1:9" ht="14.25">
      <c r="A22" s="37" t="s">
        <v>19</v>
      </c>
      <c r="B22" s="9">
        <v>87</v>
      </c>
      <c r="C22" s="10">
        <v>79</v>
      </c>
      <c r="D22" s="11">
        <f t="shared" si="5"/>
        <v>0.11402359108781127</v>
      </c>
      <c r="E22" s="9">
        <v>122</v>
      </c>
      <c r="F22" s="10">
        <v>102</v>
      </c>
      <c r="G22" s="1">
        <f t="shared" si="6"/>
        <v>0.17207334273624825</v>
      </c>
      <c r="H22" s="17">
        <f t="shared" si="7"/>
        <v>-35</v>
      </c>
      <c r="I22" s="18">
        <f t="shared" si="4"/>
        <v>129.0155029444136</v>
      </c>
    </row>
    <row r="23" spans="1:9" ht="14.25">
      <c r="A23" s="37" t="s">
        <v>20</v>
      </c>
      <c r="B23" s="9">
        <v>118</v>
      </c>
      <c r="C23" s="10">
        <v>75</v>
      </c>
      <c r="D23" s="11">
        <f t="shared" si="5"/>
        <v>0.15465268676277852</v>
      </c>
      <c r="E23" s="9">
        <v>7</v>
      </c>
      <c r="F23" s="10">
        <v>14</v>
      </c>
      <c r="G23" s="1">
        <f t="shared" si="6"/>
        <v>0.009873060648801129</v>
      </c>
      <c r="H23" s="17">
        <f t="shared" si="7"/>
        <v>111</v>
      </c>
      <c r="I23" s="18">
        <f t="shared" si="4"/>
        <v>76.29547824084989</v>
      </c>
    </row>
    <row r="24" spans="1:9" ht="14.25">
      <c r="A24" s="37" t="s">
        <v>21</v>
      </c>
      <c r="B24" s="9">
        <v>19</v>
      </c>
      <c r="C24" s="10">
        <v>22</v>
      </c>
      <c r="D24" s="11">
        <f t="shared" si="5"/>
        <v>0.02490170380078637</v>
      </c>
      <c r="E24" s="9">
        <v>72</v>
      </c>
      <c r="F24" s="10">
        <v>78</v>
      </c>
      <c r="G24" s="1">
        <f t="shared" si="6"/>
        <v>0.10155148095909731</v>
      </c>
      <c r="H24" s="17">
        <f t="shared" si="7"/>
        <v>-53</v>
      </c>
      <c r="I24" s="18">
        <f t="shared" si="4"/>
        <v>81.04319835741923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681</v>
      </c>
      <c r="C27" s="10">
        <v>156</v>
      </c>
      <c r="D27" s="1">
        <f>B27/B$27</f>
        <v>1</v>
      </c>
      <c r="E27" s="9">
        <v>984</v>
      </c>
      <c r="F27" s="10">
        <v>227</v>
      </c>
      <c r="G27" s="1">
        <f>E27/E$27</f>
        <v>1</v>
      </c>
      <c r="H27" s="17">
        <f>B27-E27</f>
        <v>-303</v>
      </c>
      <c r="I27" s="18">
        <f>((SQRT((C27/1.645)^2+(F27/1.645)^2)))*1.645</f>
        <v>275.43601797876767</v>
      </c>
    </row>
    <row r="28" spans="1:9" ht="14.25">
      <c r="A28" s="37" t="s">
        <v>22</v>
      </c>
      <c r="B28" s="9">
        <v>72</v>
      </c>
      <c r="C28" s="10">
        <v>39</v>
      </c>
      <c r="D28" s="1">
        <f aca="true" t="shared" si="8" ref="D28:D36">B28/B$27</f>
        <v>0.10572687224669604</v>
      </c>
      <c r="E28" s="9">
        <v>183</v>
      </c>
      <c r="F28" s="10">
        <v>97</v>
      </c>
      <c r="G28" s="1">
        <f aca="true" t="shared" si="9" ref="G28:G36">E28/E$27</f>
        <v>0.18597560975609756</v>
      </c>
      <c r="H28" s="17">
        <f>B28-E28</f>
        <v>-111</v>
      </c>
      <c r="I28" s="18">
        <f aca="true" t="shared" si="10" ref="I28:I36">((SQRT((C28/1.645)^2+(F28/1.645)^2)))*1.645</f>
        <v>104.546640309481</v>
      </c>
    </row>
    <row r="29" spans="1:9" ht="14.25">
      <c r="A29" s="37" t="s">
        <v>23</v>
      </c>
      <c r="B29" s="9">
        <v>127</v>
      </c>
      <c r="C29" s="10">
        <v>61</v>
      </c>
      <c r="D29" s="1">
        <f t="shared" si="8"/>
        <v>0.18649045521292218</v>
      </c>
      <c r="E29" s="9">
        <v>214</v>
      </c>
      <c r="F29" s="10">
        <v>107</v>
      </c>
      <c r="G29" s="1">
        <f t="shared" si="9"/>
        <v>0.21747967479674796</v>
      </c>
      <c r="H29" s="17">
        <f aca="true" t="shared" si="11" ref="H29:H36">B29-E29</f>
        <v>-87</v>
      </c>
      <c r="I29" s="18">
        <f t="shared" si="10"/>
        <v>123.16655390161729</v>
      </c>
    </row>
    <row r="30" spans="1:9" ht="14.25">
      <c r="A30" s="37" t="s">
        <v>14</v>
      </c>
      <c r="B30" s="9">
        <v>40</v>
      </c>
      <c r="C30" s="10">
        <v>29</v>
      </c>
      <c r="D30" s="1">
        <f t="shared" si="8"/>
        <v>0.05873715124816446</v>
      </c>
      <c r="E30" s="9">
        <v>35</v>
      </c>
      <c r="F30" s="10">
        <v>33</v>
      </c>
      <c r="G30" s="1">
        <f t="shared" si="9"/>
        <v>0.03556910569105691</v>
      </c>
      <c r="H30" s="17">
        <f t="shared" si="11"/>
        <v>5</v>
      </c>
      <c r="I30" s="18">
        <f t="shared" si="10"/>
        <v>43.931765272977586</v>
      </c>
    </row>
    <row r="31" spans="1:9" ht="14.25">
      <c r="A31" s="37" t="s">
        <v>15</v>
      </c>
      <c r="B31" s="9">
        <v>64</v>
      </c>
      <c r="C31" s="10">
        <v>46</v>
      </c>
      <c r="D31" s="1">
        <f t="shared" si="8"/>
        <v>0.09397944199706314</v>
      </c>
      <c r="E31" s="9">
        <v>179</v>
      </c>
      <c r="F31" s="10">
        <v>91</v>
      </c>
      <c r="G31" s="1">
        <f t="shared" si="9"/>
        <v>0.18191056910569106</v>
      </c>
      <c r="H31" s="17">
        <f t="shared" si="11"/>
        <v>-115</v>
      </c>
      <c r="I31" s="18">
        <f t="shared" si="10"/>
        <v>101.96568050084304</v>
      </c>
    </row>
    <row r="32" spans="1:9" ht="14.25">
      <c r="A32" s="37" t="s">
        <v>16</v>
      </c>
      <c r="B32" s="9">
        <v>49</v>
      </c>
      <c r="C32" s="10">
        <v>31</v>
      </c>
      <c r="D32" s="1">
        <f t="shared" si="8"/>
        <v>0.07195301027900147</v>
      </c>
      <c r="E32" s="9">
        <v>143</v>
      </c>
      <c r="F32" s="10">
        <v>76</v>
      </c>
      <c r="G32" s="1">
        <f t="shared" si="9"/>
        <v>0.14532520325203252</v>
      </c>
      <c r="H32" s="17">
        <f t="shared" si="11"/>
        <v>-94</v>
      </c>
      <c r="I32" s="18">
        <f t="shared" si="10"/>
        <v>82.0792300158816</v>
      </c>
    </row>
    <row r="33" spans="1:9" ht="14.25">
      <c r="A33" s="37" t="s">
        <v>17</v>
      </c>
      <c r="B33" s="9">
        <v>117</v>
      </c>
      <c r="C33" s="10">
        <v>56</v>
      </c>
      <c r="D33" s="1">
        <f t="shared" si="8"/>
        <v>0.17180616740088106</v>
      </c>
      <c r="E33" s="9">
        <v>73</v>
      </c>
      <c r="F33" s="10">
        <v>79</v>
      </c>
      <c r="G33" s="1">
        <f t="shared" si="9"/>
        <v>0.0741869918699187</v>
      </c>
      <c r="H33" s="17">
        <f t="shared" si="11"/>
        <v>44</v>
      </c>
      <c r="I33" s="18">
        <f t="shared" si="10"/>
        <v>96.83491106000976</v>
      </c>
    </row>
    <row r="34" spans="1:9" ht="14.25">
      <c r="A34" s="37" t="s">
        <v>24</v>
      </c>
      <c r="B34" s="9">
        <v>71</v>
      </c>
      <c r="C34" s="10">
        <v>61</v>
      </c>
      <c r="D34" s="1">
        <f t="shared" si="8"/>
        <v>0.10425844346549193</v>
      </c>
      <c r="E34" s="9">
        <v>77</v>
      </c>
      <c r="F34" s="10">
        <v>80</v>
      </c>
      <c r="G34" s="1">
        <f t="shared" si="9"/>
        <v>0.0782520325203252</v>
      </c>
      <c r="H34" s="17">
        <f t="shared" si="11"/>
        <v>-6</v>
      </c>
      <c r="I34" s="18">
        <f t="shared" si="10"/>
        <v>100.60318086422517</v>
      </c>
    </row>
    <row r="35" spans="1:9" ht="14.25">
      <c r="A35" s="37" t="s">
        <v>25</v>
      </c>
      <c r="B35" s="9">
        <v>75</v>
      </c>
      <c r="C35" s="10">
        <v>77</v>
      </c>
      <c r="D35" s="1">
        <f t="shared" si="8"/>
        <v>0.11013215859030837</v>
      </c>
      <c r="E35" s="9">
        <v>26</v>
      </c>
      <c r="F35" s="10">
        <v>28</v>
      </c>
      <c r="G35" s="1">
        <f t="shared" si="9"/>
        <v>0.026422764227642278</v>
      </c>
      <c r="H35" s="17">
        <f t="shared" si="11"/>
        <v>49</v>
      </c>
      <c r="I35" s="18">
        <f t="shared" si="10"/>
        <v>81.93289937503738</v>
      </c>
    </row>
    <row r="36" spans="1:9" ht="14.25">
      <c r="A36" s="37" t="s">
        <v>26</v>
      </c>
      <c r="B36" s="9">
        <v>66</v>
      </c>
      <c r="C36" s="10">
        <v>50</v>
      </c>
      <c r="D36" s="1">
        <f t="shared" si="8"/>
        <v>0.09691629955947137</v>
      </c>
      <c r="E36" s="9">
        <v>54</v>
      </c>
      <c r="F36" s="10">
        <v>45</v>
      </c>
      <c r="G36" s="1">
        <f t="shared" si="9"/>
        <v>0.054878048780487805</v>
      </c>
      <c r="H36" s="17">
        <f t="shared" si="11"/>
        <v>12</v>
      </c>
      <c r="I36" s="18">
        <f t="shared" si="10"/>
        <v>67.26812023536856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Dorchester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179</v>
      </c>
      <c r="C7" s="19">
        <v>95</v>
      </c>
      <c r="D7" s="11">
        <f aca="true" t="shared" si="0" ref="D7:D12">B7/B$7</f>
        <v>1</v>
      </c>
      <c r="E7" s="20">
        <v>11</v>
      </c>
      <c r="F7" s="19">
        <v>18</v>
      </c>
      <c r="G7" s="1">
        <f aca="true" t="shared" si="1" ref="G7:G12">E7/E$7</f>
        <v>1</v>
      </c>
      <c r="H7" s="17">
        <f aca="true" t="shared" si="2" ref="H7:H12">B7-E7</f>
        <v>168</v>
      </c>
      <c r="I7" s="18">
        <f aca="true" t="shared" si="3" ref="I7:I12">((SQRT((C7/1.645)^2+(F7/1.645)^2)))*1.645</f>
        <v>96.69022701390249</v>
      </c>
    </row>
    <row r="8" spans="1:9" ht="14.25">
      <c r="A8" s="31" t="s">
        <v>8</v>
      </c>
      <c r="B8" s="19">
        <v>11</v>
      </c>
      <c r="C8" s="19">
        <v>21</v>
      </c>
      <c r="D8" s="11">
        <f t="shared" si="0"/>
        <v>0.061452513966480445</v>
      </c>
      <c r="E8" s="20">
        <v>0</v>
      </c>
      <c r="F8" s="19">
        <v>0</v>
      </c>
      <c r="G8" s="1">
        <f t="shared" si="1"/>
        <v>0</v>
      </c>
      <c r="H8" s="17">
        <f t="shared" si="2"/>
        <v>11</v>
      </c>
      <c r="I8" s="18">
        <f t="shared" si="3"/>
        <v>21</v>
      </c>
    </row>
    <row r="9" spans="1:9" ht="14.25">
      <c r="A9" s="31" t="s">
        <v>9</v>
      </c>
      <c r="B9" s="9">
        <v>113</v>
      </c>
      <c r="C9" s="10">
        <v>81</v>
      </c>
      <c r="D9" s="11">
        <f t="shared" si="0"/>
        <v>0.6312849162011173</v>
      </c>
      <c r="E9" s="9">
        <v>11</v>
      </c>
      <c r="F9" s="10">
        <v>18</v>
      </c>
      <c r="G9" s="1">
        <f t="shared" si="1"/>
        <v>1</v>
      </c>
      <c r="H9" s="17">
        <f t="shared" si="2"/>
        <v>102</v>
      </c>
      <c r="I9" s="18">
        <f t="shared" si="3"/>
        <v>82.97590011563598</v>
      </c>
    </row>
    <row r="10" spans="1:9" ht="14.25">
      <c r="A10" s="31" t="s">
        <v>10</v>
      </c>
      <c r="B10" s="19">
        <v>43</v>
      </c>
      <c r="C10" s="19">
        <v>42</v>
      </c>
      <c r="D10" s="11">
        <f t="shared" si="0"/>
        <v>0.24022346368715083</v>
      </c>
      <c r="E10" s="20">
        <v>0</v>
      </c>
      <c r="F10" s="19">
        <v>0</v>
      </c>
      <c r="G10" s="1">
        <f t="shared" si="1"/>
        <v>0</v>
      </c>
      <c r="H10" s="17">
        <f t="shared" si="2"/>
        <v>43</v>
      </c>
      <c r="I10" s="18">
        <f t="shared" si="3"/>
        <v>42</v>
      </c>
    </row>
    <row r="11" spans="1:9" ht="14.25">
      <c r="A11" s="31" t="s">
        <v>11</v>
      </c>
      <c r="B11" s="9">
        <v>0</v>
      </c>
      <c r="C11" s="10">
        <v>0</v>
      </c>
      <c r="D11" s="11">
        <f t="shared" si="0"/>
        <v>0</v>
      </c>
      <c r="E11" s="9">
        <v>0</v>
      </c>
      <c r="F11" s="10">
        <v>0</v>
      </c>
      <c r="G11" s="1">
        <f t="shared" si="1"/>
        <v>0</v>
      </c>
      <c r="H11" s="17">
        <f t="shared" si="2"/>
        <v>0</v>
      </c>
      <c r="I11" s="18">
        <f t="shared" si="3"/>
        <v>0</v>
      </c>
    </row>
    <row r="12" spans="1:9" ht="14.25">
      <c r="A12" s="31" t="s">
        <v>12</v>
      </c>
      <c r="B12" s="9">
        <v>12</v>
      </c>
      <c r="C12" s="10">
        <v>17</v>
      </c>
      <c r="D12" s="11">
        <f t="shared" si="0"/>
        <v>0.0670391061452514</v>
      </c>
      <c r="E12" s="9">
        <v>0</v>
      </c>
      <c r="F12" s="10">
        <v>0</v>
      </c>
      <c r="G12" s="1">
        <f t="shared" si="1"/>
        <v>0</v>
      </c>
      <c r="H12" s="17">
        <f t="shared" si="2"/>
        <v>12</v>
      </c>
      <c r="I12" s="18">
        <f t="shared" si="3"/>
        <v>17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214</v>
      </c>
      <c r="C15" s="10">
        <v>112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214</v>
      </c>
      <c r="I15" s="18">
        <f aca="true" t="shared" si="4" ref="I15:I22">((SQRT((C15/1.645)^2+(F15/1.645)^2)))*1.645</f>
        <v>112</v>
      </c>
    </row>
    <row r="16" spans="1:9" ht="14.25">
      <c r="A16" s="31" t="s">
        <v>13</v>
      </c>
      <c r="B16" s="9">
        <v>16</v>
      </c>
      <c r="C16" s="10">
        <v>27</v>
      </c>
      <c r="D16" s="11">
        <f aca="true" t="shared" si="5" ref="D16:D22">B16/B$15</f>
        <v>0.07476635514018691</v>
      </c>
      <c r="E16" s="9">
        <v>0</v>
      </c>
      <c r="F16" s="10">
        <v>0</v>
      </c>
      <c r="G16" s="1">
        <v>0</v>
      </c>
      <c r="H16" s="17">
        <f aca="true" t="shared" si="6" ref="H16:H22">B16-E16</f>
        <v>16</v>
      </c>
      <c r="I16" s="18">
        <f t="shared" si="4"/>
        <v>27</v>
      </c>
    </row>
    <row r="17" spans="1:9" ht="14.25">
      <c r="A17" s="31" t="s">
        <v>14</v>
      </c>
      <c r="B17" s="9">
        <v>0</v>
      </c>
      <c r="C17" s="10">
        <v>0</v>
      </c>
      <c r="D17" s="11">
        <f t="shared" si="5"/>
        <v>0</v>
      </c>
      <c r="E17" s="9">
        <v>0</v>
      </c>
      <c r="F17" s="10">
        <v>0</v>
      </c>
      <c r="G17" s="1">
        <v>0</v>
      </c>
      <c r="H17" s="17">
        <f t="shared" si="6"/>
        <v>0</v>
      </c>
      <c r="I17" s="18">
        <f t="shared" si="4"/>
        <v>0</v>
      </c>
    </row>
    <row r="18" spans="1:9" ht="14.25">
      <c r="A18" s="31" t="s">
        <v>15</v>
      </c>
      <c r="B18" s="9">
        <v>40</v>
      </c>
      <c r="C18" s="10">
        <v>59</v>
      </c>
      <c r="D18" s="11">
        <f t="shared" si="5"/>
        <v>0.18691588785046728</v>
      </c>
      <c r="E18" s="9">
        <v>0</v>
      </c>
      <c r="F18" s="10">
        <v>0</v>
      </c>
      <c r="G18" s="1">
        <v>0</v>
      </c>
      <c r="H18" s="17">
        <f t="shared" si="6"/>
        <v>40</v>
      </c>
      <c r="I18" s="18">
        <f t="shared" si="4"/>
        <v>59</v>
      </c>
    </row>
    <row r="19" spans="1:9" ht="14.25">
      <c r="A19" s="31" t="s">
        <v>16</v>
      </c>
      <c r="B19" s="9">
        <v>7</v>
      </c>
      <c r="C19" s="10">
        <v>12</v>
      </c>
      <c r="D19" s="11">
        <f t="shared" si="5"/>
        <v>0.03271028037383177</v>
      </c>
      <c r="E19" s="9">
        <v>0</v>
      </c>
      <c r="F19" s="10">
        <v>0</v>
      </c>
      <c r="G19" s="1">
        <v>0</v>
      </c>
      <c r="H19" s="17">
        <f t="shared" si="6"/>
        <v>7</v>
      </c>
      <c r="I19" s="18">
        <f t="shared" si="4"/>
        <v>12</v>
      </c>
    </row>
    <row r="20" spans="1:9" ht="14.25">
      <c r="A20" s="31" t="s">
        <v>17</v>
      </c>
      <c r="B20" s="9">
        <v>27</v>
      </c>
      <c r="C20" s="10">
        <v>33</v>
      </c>
      <c r="D20" s="11">
        <f t="shared" si="5"/>
        <v>0.1261682242990654</v>
      </c>
      <c r="E20" s="9">
        <v>0</v>
      </c>
      <c r="F20" s="10">
        <v>0</v>
      </c>
      <c r="G20" s="1">
        <v>0</v>
      </c>
      <c r="H20" s="17">
        <f t="shared" si="6"/>
        <v>27</v>
      </c>
      <c r="I20" s="18">
        <f t="shared" si="4"/>
        <v>33</v>
      </c>
    </row>
    <row r="21" spans="1:9" ht="14.25">
      <c r="A21" s="31" t="s">
        <v>18</v>
      </c>
      <c r="B21" s="9">
        <v>20</v>
      </c>
      <c r="C21" s="10">
        <v>30</v>
      </c>
      <c r="D21" s="11">
        <f t="shared" si="5"/>
        <v>0.09345794392523364</v>
      </c>
      <c r="E21" s="9">
        <v>0</v>
      </c>
      <c r="F21" s="10">
        <v>0</v>
      </c>
      <c r="G21" s="1">
        <v>0</v>
      </c>
      <c r="H21" s="17">
        <f t="shared" si="6"/>
        <v>20</v>
      </c>
      <c r="I21" s="18">
        <f t="shared" si="4"/>
        <v>30.000000000000004</v>
      </c>
    </row>
    <row r="22" spans="1:9" ht="14.25">
      <c r="A22" s="31" t="s">
        <v>19</v>
      </c>
      <c r="B22" s="9">
        <v>63</v>
      </c>
      <c r="C22" s="10">
        <v>68</v>
      </c>
      <c r="D22" s="11">
        <f t="shared" si="5"/>
        <v>0.29439252336448596</v>
      </c>
      <c r="E22" s="9">
        <v>0</v>
      </c>
      <c r="F22" s="10">
        <v>0</v>
      </c>
      <c r="G22" s="1">
        <v>0</v>
      </c>
      <c r="H22" s="17">
        <f t="shared" si="6"/>
        <v>63</v>
      </c>
      <c r="I22" s="18">
        <f t="shared" si="4"/>
        <v>68</v>
      </c>
    </row>
    <row r="23" spans="1:9" ht="14.25">
      <c r="A23" s="31" t="s">
        <v>20</v>
      </c>
      <c r="B23" s="9">
        <v>12</v>
      </c>
      <c r="C23" s="10">
        <v>17</v>
      </c>
      <c r="D23" s="11">
        <f>B23/B$15</f>
        <v>0.056074766355140186</v>
      </c>
      <c r="E23" s="9">
        <v>0</v>
      </c>
      <c r="F23" s="10">
        <v>0</v>
      </c>
      <c r="G23" s="1">
        <v>0</v>
      </c>
      <c r="H23" s="17">
        <f>B23-E23</f>
        <v>12</v>
      </c>
      <c r="I23" s="18">
        <f>((SQRT((C23/1.645)^2+(F23/1.645)^2)))*1.645</f>
        <v>17</v>
      </c>
    </row>
    <row r="24" spans="1:9" ht="14.25">
      <c r="A24" s="31" t="s">
        <v>21</v>
      </c>
      <c r="B24" s="9">
        <v>29</v>
      </c>
      <c r="C24" s="10">
        <v>36</v>
      </c>
      <c r="D24" s="11">
        <f>B24/B$15</f>
        <v>0.13551401869158877</v>
      </c>
      <c r="E24" s="9">
        <v>0</v>
      </c>
      <c r="F24" s="10">
        <v>0</v>
      </c>
      <c r="G24" s="1">
        <v>0</v>
      </c>
      <c r="H24" s="17">
        <f>B24-E24</f>
        <v>29</v>
      </c>
      <c r="I24" s="18">
        <f>((SQRT((C24/1.645)^2+(F24/1.645)^2)))*1.645</f>
        <v>36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271</v>
      </c>
      <c r="C27" s="10">
        <v>110</v>
      </c>
      <c r="D27" s="11">
        <f>B27/B$27</f>
        <v>1</v>
      </c>
      <c r="E27" s="9">
        <v>48</v>
      </c>
      <c r="F27" s="10">
        <v>45</v>
      </c>
      <c r="G27" s="11">
        <f>E27/E$27</f>
        <v>1</v>
      </c>
      <c r="H27" s="17">
        <f>B27-E27</f>
        <v>223</v>
      </c>
      <c r="I27" s="18">
        <f>((SQRT((C27/1.645)^2+(F27/1.645)^2)))*1.645</f>
        <v>118.84864324004712</v>
      </c>
    </row>
    <row r="28" spans="1:9" ht="14.25">
      <c r="A28" s="31" t="s">
        <v>22</v>
      </c>
      <c r="B28" s="9">
        <v>20</v>
      </c>
      <c r="C28" s="10">
        <v>22</v>
      </c>
      <c r="D28" s="11">
        <f aca="true" t="shared" si="7" ref="D28:D36">B28/B$27</f>
        <v>0.07380073800738007</v>
      </c>
      <c r="E28" s="9">
        <v>11</v>
      </c>
      <c r="F28" s="10">
        <v>18</v>
      </c>
      <c r="G28" s="11">
        <f aca="true" t="shared" si="8" ref="G28:G36">E28/E$27</f>
        <v>0.22916666666666666</v>
      </c>
      <c r="H28" s="17">
        <f>B28-E28</f>
        <v>9</v>
      </c>
      <c r="I28" s="18">
        <f aca="true" t="shared" si="9" ref="I28:I36">((SQRT((C28/1.645)^2+(F28/1.645)^2)))*1.645</f>
        <v>28.425340807103794</v>
      </c>
    </row>
    <row r="29" spans="1:9" ht="14.25">
      <c r="A29" s="31" t="s">
        <v>23</v>
      </c>
      <c r="B29" s="9">
        <v>116</v>
      </c>
      <c r="C29" s="10">
        <v>83</v>
      </c>
      <c r="D29" s="11">
        <f t="shared" si="7"/>
        <v>0.4280442804428044</v>
      </c>
      <c r="E29" s="9">
        <v>1</v>
      </c>
      <c r="F29" s="10">
        <v>3</v>
      </c>
      <c r="G29" s="11">
        <f t="shared" si="8"/>
        <v>0.020833333333333332</v>
      </c>
      <c r="H29" s="17">
        <f aca="true" t="shared" si="10" ref="H29:H36">B29-E29</f>
        <v>115</v>
      </c>
      <c r="I29" s="18">
        <f t="shared" si="9"/>
        <v>83.05419917138447</v>
      </c>
    </row>
    <row r="30" spans="1:9" ht="14.25">
      <c r="A30" s="31" t="s">
        <v>14</v>
      </c>
      <c r="B30" s="9">
        <v>7</v>
      </c>
      <c r="C30" s="10">
        <v>12</v>
      </c>
      <c r="D30" s="11">
        <f t="shared" si="7"/>
        <v>0.025830258302583026</v>
      </c>
      <c r="E30" s="9">
        <v>15</v>
      </c>
      <c r="F30" s="10">
        <v>24</v>
      </c>
      <c r="G30" s="11">
        <f t="shared" si="8"/>
        <v>0.3125</v>
      </c>
      <c r="H30" s="17">
        <f t="shared" si="10"/>
        <v>-8</v>
      </c>
      <c r="I30" s="18">
        <f t="shared" si="9"/>
        <v>26.832815729997478</v>
      </c>
    </row>
    <row r="31" spans="1:9" ht="14.25">
      <c r="A31" s="31" t="s">
        <v>15</v>
      </c>
      <c r="B31" s="9">
        <v>72</v>
      </c>
      <c r="C31" s="10">
        <v>53</v>
      </c>
      <c r="D31" s="11">
        <f t="shared" si="7"/>
        <v>0.2656826568265683</v>
      </c>
      <c r="E31" s="9">
        <v>1</v>
      </c>
      <c r="F31" s="10">
        <v>3</v>
      </c>
      <c r="G31" s="11">
        <f t="shared" si="8"/>
        <v>0.020833333333333332</v>
      </c>
      <c r="H31" s="17">
        <f t="shared" si="10"/>
        <v>71</v>
      </c>
      <c r="I31" s="18">
        <f t="shared" si="9"/>
        <v>53.08483775994799</v>
      </c>
    </row>
    <row r="32" spans="1:9" ht="14.25">
      <c r="A32" s="31" t="s">
        <v>16</v>
      </c>
      <c r="B32" s="9">
        <v>12</v>
      </c>
      <c r="C32" s="10">
        <v>17</v>
      </c>
      <c r="D32" s="11">
        <f t="shared" si="7"/>
        <v>0.04428044280442804</v>
      </c>
      <c r="E32" s="9">
        <v>0</v>
      </c>
      <c r="F32" s="10">
        <v>0</v>
      </c>
      <c r="G32" s="11">
        <f t="shared" si="8"/>
        <v>0</v>
      </c>
      <c r="H32" s="17">
        <f t="shared" si="10"/>
        <v>12</v>
      </c>
      <c r="I32" s="18">
        <f t="shared" si="9"/>
        <v>17</v>
      </c>
    </row>
    <row r="33" spans="1:9" ht="14.25">
      <c r="A33" s="31" t="s">
        <v>17</v>
      </c>
      <c r="B33" s="9">
        <v>18</v>
      </c>
      <c r="C33" s="10">
        <v>28</v>
      </c>
      <c r="D33" s="11">
        <f t="shared" si="7"/>
        <v>0.06642066420664207</v>
      </c>
      <c r="E33" s="9">
        <v>20</v>
      </c>
      <c r="F33" s="10">
        <v>33</v>
      </c>
      <c r="G33" s="11">
        <f t="shared" si="8"/>
        <v>0.4166666666666667</v>
      </c>
      <c r="H33" s="17">
        <f t="shared" si="10"/>
        <v>-2</v>
      </c>
      <c r="I33" s="18">
        <f t="shared" si="9"/>
        <v>43.278170016764804</v>
      </c>
    </row>
    <row r="34" spans="1:9" ht="14.25">
      <c r="A34" s="31" t="s">
        <v>24</v>
      </c>
      <c r="B34" s="9">
        <v>0</v>
      </c>
      <c r="C34" s="10">
        <v>0</v>
      </c>
      <c r="D34" s="11">
        <f t="shared" si="7"/>
        <v>0</v>
      </c>
      <c r="E34" s="9">
        <v>0</v>
      </c>
      <c r="F34" s="10">
        <v>0</v>
      </c>
      <c r="G34" s="11">
        <f t="shared" si="8"/>
        <v>0</v>
      </c>
      <c r="H34" s="17">
        <f t="shared" si="10"/>
        <v>0</v>
      </c>
      <c r="I34" s="18">
        <f t="shared" si="9"/>
        <v>0</v>
      </c>
    </row>
    <row r="35" spans="1:9" ht="14.25">
      <c r="A35" s="31" t="s">
        <v>25</v>
      </c>
      <c r="B35" s="9">
        <v>0</v>
      </c>
      <c r="C35" s="10">
        <v>0</v>
      </c>
      <c r="D35" s="11">
        <f t="shared" si="7"/>
        <v>0</v>
      </c>
      <c r="E35" s="9">
        <v>0</v>
      </c>
      <c r="F35" s="10">
        <v>0</v>
      </c>
      <c r="G35" s="11">
        <f t="shared" si="8"/>
        <v>0</v>
      </c>
      <c r="H35" s="17">
        <f t="shared" si="10"/>
        <v>0</v>
      </c>
      <c r="I35" s="18">
        <f t="shared" si="9"/>
        <v>0</v>
      </c>
    </row>
    <row r="36" spans="1:9" ht="14.25">
      <c r="A36" s="31" t="s">
        <v>26</v>
      </c>
      <c r="B36" s="9">
        <v>26</v>
      </c>
      <c r="C36" s="10">
        <v>25</v>
      </c>
      <c r="D36" s="11">
        <f t="shared" si="7"/>
        <v>0.0959409594095941</v>
      </c>
      <c r="E36" s="9">
        <v>0</v>
      </c>
      <c r="F36" s="10">
        <v>0</v>
      </c>
      <c r="G36" s="11">
        <f t="shared" si="8"/>
        <v>0</v>
      </c>
      <c r="H36" s="17">
        <f t="shared" si="10"/>
        <v>26</v>
      </c>
      <c r="I36" s="18">
        <f t="shared" si="9"/>
        <v>25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Dorchester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0</v>
      </c>
      <c r="C7" s="19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19">
        <v>0</v>
      </c>
      <c r="C8" s="19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0</v>
      </c>
      <c r="C15" s="10">
        <v>0</v>
      </c>
      <c r="D15" s="11">
        <v>0</v>
      </c>
      <c r="E15" s="9">
        <v>0</v>
      </c>
      <c r="F15" s="10">
        <v>0</v>
      </c>
      <c r="G15" s="1">
        <v>0</v>
      </c>
      <c r="H15" s="17">
        <f>B15-E15</f>
        <v>0</v>
      </c>
      <c r="I15" s="18">
        <f aca="true" t="shared" si="2" ref="I15:I24">((SQRT((C15/1.645)^2+(F15/1.645)^2)))*1.645</f>
        <v>0</v>
      </c>
    </row>
    <row r="16" spans="1:9" ht="14.25">
      <c r="A16" s="25" t="s">
        <v>13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">
        <v>0</v>
      </c>
      <c r="H16" s="17">
        <f aca="true" t="shared" si="3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v>0</v>
      </c>
      <c r="E17" s="9">
        <v>0</v>
      </c>
      <c r="F17" s="10">
        <v>0</v>
      </c>
      <c r="G17" s="1">
        <v>0</v>
      </c>
      <c r="H17" s="17">
        <f t="shared" si="3"/>
        <v>0</v>
      </c>
      <c r="I17" s="18">
        <f t="shared" si="2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v>0</v>
      </c>
      <c r="E18" s="9">
        <v>0</v>
      </c>
      <c r="F18" s="10">
        <v>0</v>
      </c>
      <c r="G18" s="1">
        <v>0</v>
      </c>
      <c r="H18" s="17">
        <f t="shared" si="3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v>0</v>
      </c>
      <c r="E19" s="9">
        <v>0</v>
      </c>
      <c r="F19" s="10">
        <v>0</v>
      </c>
      <c r="G19" s="1">
        <v>0</v>
      </c>
      <c r="H19" s="17">
        <f t="shared" si="3"/>
        <v>0</v>
      </c>
      <c r="I19" s="18">
        <f t="shared" si="2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v>0</v>
      </c>
      <c r="E20" s="9">
        <v>0</v>
      </c>
      <c r="F20" s="10">
        <v>0</v>
      </c>
      <c r="G20" s="1">
        <v>0</v>
      </c>
      <c r="H20" s="17">
        <f t="shared" si="3"/>
        <v>0</v>
      </c>
      <c r="I20" s="18">
        <f t="shared" si="2"/>
        <v>0</v>
      </c>
    </row>
    <row r="21" spans="1:9" ht="14.25">
      <c r="A21" s="25" t="s">
        <v>18</v>
      </c>
      <c r="B21" s="9">
        <v>0</v>
      </c>
      <c r="C21" s="10">
        <v>0</v>
      </c>
      <c r="D21" s="11">
        <v>0</v>
      </c>
      <c r="E21" s="9">
        <v>0</v>
      </c>
      <c r="F21" s="10">
        <v>0</v>
      </c>
      <c r="G21" s="1">
        <v>0</v>
      </c>
      <c r="H21" s="17">
        <f t="shared" si="3"/>
        <v>0</v>
      </c>
      <c r="I21" s="18">
        <f t="shared" si="2"/>
        <v>0</v>
      </c>
    </row>
    <row r="22" spans="1:9" ht="14.25">
      <c r="A22" s="25" t="s">
        <v>19</v>
      </c>
      <c r="B22" s="9">
        <v>0</v>
      </c>
      <c r="C22" s="10">
        <v>0</v>
      </c>
      <c r="D22" s="11">
        <v>0</v>
      </c>
      <c r="E22" s="9">
        <v>0</v>
      </c>
      <c r="F22" s="10">
        <v>0</v>
      </c>
      <c r="G22" s="1">
        <v>0</v>
      </c>
      <c r="H22" s="17">
        <f t="shared" si="3"/>
        <v>0</v>
      </c>
      <c r="I22" s="18">
        <f t="shared" si="2"/>
        <v>0</v>
      </c>
    </row>
    <row r="23" spans="1:9" ht="14.25">
      <c r="A23" s="25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">
        <v>0</v>
      </c>
      <c r="H23" s="17">
        <f t="shared" si="3"/>
        <v>0</v>
      </c>
      <c r="I23" s="18">
        <f t="shared" si="2"/>
        <v>0</v>
      </c>
    </row>
    <row r="24" spans="1:9" ht="14.25">
      <c r="A24" s="25" t="s">
        <v>21</v>
      </c>
      <c r="B24" s="9">
        <v>0</v>
      </c>
      <c r="C24" s="10">
        <v>0</v>
      </c>
      <c r="D24" s="11">
        <v>0</v>
      </c>
      <c r="E24" s="9">
        <v>0</v>
      </c>
      <c r="F24" s="10">
        <v>0</v>
      </c>
      <c r="G24" s="1">
        <v>0</v>
      </c>
      <c r="H24" s="17">
        <f t="shared" si="3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0</v>
      </c>
      <c r="C27" s="10">
        <v>0</v>
      </c>
      <c r="D27" s="11">
        <v>0</v>
      </c>
      <c r="E27" s="9">
        <v>0</v>
      </c>
      <c r="F27" s="10">
        <v>0</v>
      </c>
      <c r="G27" s="1">
        <v>0</v>
      </c>
      <c r="H27" s="17">
        <f>B27-E27</f>
        <v>0</v>
      </c>
      <c r="I27" s="18">
        <f>((SQRT((C27/1.645)^2+(F27/1.645)^2)))*1.645</f>
        <v>0</v>
      </c>
    </row>
    <row r="28" spans="1:9" ht="14.25">
      <c r="A28" s="25" t="s">
        <v>22</v>
      </c>
      <c r="B28" s="9">
        <v>0</v>
      </c>
      <c r="C28" s="10">
        <v>0</v>
      </c>
      <c r="D28" s="11">
        <v>0</v>
      </c>
      <c r="E28" s="9">
        <v>0</v>
      </c>
      <c r="F28" s="10">
        <v>0</v>
      </c>
      <c r="G28" s="1">
        <v>0</v>
      </c>
      <c r="H28" s="17">
        <f>B28-E28</f>
        <v>0</v>
      </c>
      <c r="I28" s="18">
        <f aca="true" t="shared" si="4" ref="I28:I36">((SQRT((C28/1.645)^2+(F28/1.645)^2)))*1.645</f>
        <v>0</v>
      </c>
    </row>
    <row r="29" spans="1:9" ht="14.25">
      <c r="A29" s="25" t="s">
        <v>23</v>
      </c>
      <c r="B29" s="9">
        <v>0</v>
      </c>
      <c r="C29" s="10">
        <v>0</v>
      </c>
      <c r="D29" s="11">
        <v>0</v>
      </c>
      <c r="E29" s="9">
        <v>0</v>
      </c>
      <c r="F29" s="10">
        <v>0</v>
      </c>
      <c r="G29" s="1">
        <v>0</v>
      </c>
      <c r="H29" s="17">
        <f aca="true" t="shared" si="5" ref="H29:H36">B29-E29</f>
        <v>0</v>
      </c>
      <c r="I29" s="18">
        <f t="shared" si="4"/>
        <v>0</v>
      </c>
    </row>
    <row r="30" spans="1:9" ht="14.25">
      <c r="A30" s="25" t="s">
        <v>14</v>
      </c>
      <c r="B30" s="9">
        <v>0</v>
      </c>
      <c r="C30" s="10">
        <v>0</v>
      </c>
      <c r="D30" s="11">
        <v>0</v>
      </c>
      <c r="E30" s="9">
        <v>0</v>
      </c>
      <c r="F30" s="10">
        <v>0</v>
      </c>
      <c r="G30" s="1">
        <v>0</v>
      </c>
      <c r="H30" s="17">
        <f t="shared" si="5"/>
        <v>0</v>
      </c>
      <c r="I30" s="18">
        <f t="shared" si="4"/>
        <v>0</v>
      </c>
    </row>
    <row r="31" spans="1:9" ht="14.25">
      <c r="A31" s="25" t="s">
        <v>15</v>
      </c>
      <c r="B31" s="9">
        <v>0</v>
      </c>
      <c r="C31" s="10">
        <v>0</v>
      </c>
      <c r="D31" s="11">
        <v>0</v>
      </c>
      <c r="E31" s="9">
        <v>0</v>
      </c>
      <c r="F31" s="10">
        <v>0</v>
      </c>
      <c r="G31" s="1">
        <v>0</v>
      </c>
      <c r="H31" s="17">
        <f t="shared" si="5"/>
        <v>0</v>
      </c>
      <c r="I31" s="18">
        <f t="shared" si="4"/>
        <v>0</v>
      </c>
    </row>
    <row r="32" spans="1:9" ht="14.25">
      <c r="A32" s="25" t="s">
        <v>16</v>
      </c>
      <c r="B32" s="9">
        <v>0</v>
      </c>
      <c r="C32" s="10">
        <v>0</v>
      </c>
      <c r="D32" s="11">
        <v>0</v>
      </c>
      <c r="E32" s="9">
        <v>0</v>
      </c>
      <c r="F32" s="10">
        <v>0</v>
      </c>
      <c r="G32" s="1">
        <v>0</v>
      </c>
      <c r="H32" s="17">
        <f t="shared" si="5"/>
        <v>0</v>
      </c>
      <c r="I32" s="18">
        <f t="shared" si="4"/>
        <v>0</v>
      </c>
    </row>
    <row r="33" spans="1:9" ht="14.25">
      <c r="A33" s="25" t="s">
        <v>17</v>
      </c>
      <c r="B33" s="9">
        <v>0</v>
      </c>
      <c r="C33" s="10">
        <v>0</v>
      </c>
      <c r="D33" s="11">
        <v>0</v>
      </c>
      <c r="E33" s="9">
        <v>0</v>
      </c>
      <c r="F33" s="10">
        <v>0</v>
      </c>
      <c r="G33" s="1">
        <v>0</v>
      </c>
      <c r="H33" s="17">
        <f t="shared" si="5"/>
        <v>0</v>
      </c>
      <c r="I33" s="18">
        <f t="shared" si="4"/>
        <v>0</v>
      </c>
    </row>
    <row r="34" spans="1:9" ht="14.25">
      <c r="A34" s="25" t="s">
        <v>24</v>
      </c>
      <c r="B34" s="9">
        <v>0</v>
      </c>
      <c r="C34" s="10">
        <v>0</v>
      </c>
      <c r="D34" s="11">
        <v>0</v>
      </c>
      <c r="E34" s="9">
        <v>0</v>
      </c>
      <c r="F34" s="10">
        <v>0</v>
      </c>
      <c r="G34" s="1">
        <v>0</v>
      </c>
      <c r="H34" s="17">
        <f t="shared" si="5"/>
        <v>0</v>
      </c>
      <c r="I34" s="18">
        <f t="shared" si="4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v>0</v>
      </c>
      <c r="E35" s="9">
        <v>0</v>
      </c>
      <c r="F35" s="10">
        <v>0</v>
      </c>
      <c r="G35" s="1">
        <v>0</v>
      </c>
      <c r="H35" s="17">
        <f t="shared" si="5"/>
        <v>0</v>
      </c>
      <c r="I35" s="18">
        <f t="shared" si="4"/>
        <v>0</v>
      </c>
    </row>
    <row r="36" spans="1:9" ht="14.25">
      <c r="A36" s="25" t="s">
        <v>26</v>
      </c>
      <c r="B36" s="9">
        <v>0</v>
      </c>
      <c r="C36" s="10">
        <v>0</v>
      </c>
      <c r="D36" s="11">
        <v>0</v>
      </c>
      <c r="E36" s="9">
        <v>0</v>
      </c>
      <c r="F36" s="10">
        <v>0</v>
      </c>
      <c r="G36" s="1">
        <v>0</v>
      </c>
      <c r="H36" s="17">
        <f t="shared" si="5"/>
        <v>0</v>
      </c>
      <c r="I36" s="18">
        <f t="shared" si="4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