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<sst xmlns="http://schemas.openxmlformats.org/spreadsheetml/2006/main" count="237" uniqueCount="41">
  <si>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</si>
  <si>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</si>
  <si>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</si>
  <si>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</si>
  <si>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</si>
  <si>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</si>
  <si>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</si>
  <si>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</si>
  <si>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</si>
  <si>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</si>
  <si>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</si>
  <si>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</si>
  <si>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</si>
  <si>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</si>
  <si>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</si>
  <si>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</si>
  <si>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</si>
  <si>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</si>
  <si>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</si>
  <si>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</si>
  <si>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</si>
  <si>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</si>
  <si>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</si>
  <si>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</si>
  <si>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</si>
  <si>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</si>
  <si>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</si>
  <si>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</si>
  <si>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</si>
  <si>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</si>
  <si>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</si>
  <si>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</si>
  <si>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</si>
  <si>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</si>
  <si>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</si>
  <si>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</si>
  <si>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</si>
  <si>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</si>
  <si>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</si>
  <si>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</si>
  <si>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Calvert 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</si>
</sst>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Calvert County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2035</v>
      </c>
      <c r="C7" s="19">
        <f>((SQRT((Intra!C7/1.645)^2+(Inter!C7/1.645)^2+(Foreign!C7/1.645)^2))*1.645)</f>
        <v>344.4256088039913</v>
      </c>
      <c r="D7" s="11">
        <f aca="true" t="shared" si="0" ref="D7:D12">B7/B$7</f>
        <v>1</v>
      </c>
      <c r="E7" s="9">
        <f>Intra!E7+Inter!E7+Foreign!E7</f>
        <v>777</v>
      </c>
      <c r="F7" s="10">
        <f>((SQRT((Intra!F7/1.645)^2+(Inter!F7/1.645)^2+(Foreign!F7/1.645)^2))*1.645)</f>
        <v>215.95601403989653</v>
      </c>
      <c r="G7" s="1">
        <f aca="true" t="shared" si="1" ref="G7:G12">E7/E$7</f>
        <v>1</v>
      </c>
      <c r="H7" s="17">
        <f>Intra!H7+Inter!H7+Foreign!H7</f>
        <v>1258</v>
      </c>
      <c r="I7" s="18">
        <f>((SQRT((Intra!I7/1.645)^2+(Inter!I7/1.645)^2+(Foreign!I7/1.645)^2))*1.645)</f>
        <v>406.5292117425265</v>
      </c>
      <c r="K7" s="21"/>
    </row>
    <row r="8" spans="1:11" ht="14.25">
      <c r="A8" s="43" t="s">
        <v>8</v>
      </c>
      <c r="B8" s="9">
        <f>Intra!B8+Inter!B8+Foreign!B8</f>
        <v>146</v>
      </c>
      <c r="C8" s="19">
        <f>((SQRT((Intra!C8/1.645)^2+(Inter!C8/1.645)^2+(Foreign!C8/1.645)^2))*1.645)</f>
        <v>76.53757247260982</v>
      </c>
      <c r="D8" s="11">
        <f t="shared" si="0"/>
        <v>0.07174447174447174</v>
      </c>
      <c r="E8" s="9">
        <f>Intra!E8+Inter!E8+Foreign!E8</f>
        <v>110</v>
      </c>
      <c r="F8" s="10">
        <f>((SQRT((Intra!F8/1.645)^2+(Inter!F8/1.645)^2+(Foreign!F8/1.645)^2))*1.645)</f>
        <v>95</v>
      </c>
      <c r="G8" s="1">
        <f t="shared" si="1"/>
        <v>0.14157014157014158</v>
      </c>
      <c r="H8" s="17">
        <f>Intra!H8+Inter!H8+Foreign!H8</f>
        <v>36</v>
      </c>
      <c r="I8" s="18">
        <f>((SQRT((Intra!I8/1.645)^2+(Inter!I8/1.645)^2+(Foreign!I8/1.645)^2))*1.645)</f>
        <v>121.99590157050359</v>
      </c>
      <c r="K8" s="21"/>
    </row>
    <row r="9" spans="1:11" ht="14.25">
      <c r="A9" s="43" t="s">
        <v>9</v>
      </c>
      <c r="B9" s="9">
        <f>Intra!B9+Inter!B9+Foreign!B9</f>
        <v>563</v>
      </c>
      <c r="C9" s="10">
        <f>((SQRT((Intra!C9/1.645)^2+(Inter!C9/1.645)^2+(Foreign!C9/1.645)^2))*1.645)</f>
        <v>195.26648457940752</v>
      </c>
      <c r="D9" s="11">
        <f t="shared" si="0"/>
        <v>0.27665847665847665</v>
      </c>
      <c r="E9" s="9">
        <f>Intra!E9+Inter!E9+Foreign!E9</f>
        <v>210</v>
      </c>
      <c r="F9" s="10">
        <f>((SQRT((Intra!F9/1.645)^2+(Inter!F9/1.645)^2+(Foreign!F9/1.645)^2))*1.645)</f>
        <v>109</v>
      </c>
      <c r="G9" s="1">
        <f t="shared" si="1"/>
        <v>0.2702702702702703</v>
      </c>
      <c r="H9" s="17">
        <f>Intra!H9+Inter!H9+Foreign!H9</f>
        <v>353</v>
      </c>
      <c r="I9" s="18">
        <f>((SQRT((Intra!I9/1.645)^2+(Inter!I9/1.645)^2+(Foreign!I9/1.645)^2))*1.645)</f>
        <v>223.62915731183173</v>
      </c>
      <c r="K9" s="21"/>
    </row>
    <row r="10" spans="1:11" ht="14.25">
      <c r="A10" s="43" t="s">
        <v>10</v>
      </c>
      <c r="B10" s="9">
        <f>Intra!B10+Inter!B10+Foreign!B10</f>
        <v>635</v>
      </c>
      <c r="C10" s="19">
        <f>((SQRT((Intra!C10/1.645)^2+(Inter!C10/1.645)^2+(Foreign!C10/1.645)^2))*1.645)</f>
        <v>202.41788458533006</v>
      </c>
      <c r="D10" s="11">
        <f t="shared" si="0"/>
        <v>0.31203931203931207</v>
      </c>
      <c r="E10" s="9">
        <f>Intra!E10+Inter!E10+Foreign!E10</f>
        <v>223</v>
      </c>
      <c r="F10" s="10">
        <f>((SQRT((Intra!F10/1.645)^2+(Inter!F10/1.645)^2+(Foreign!F10/1.645)^2))*1.645)</f>
        <v>127.34598540982752</v>
      </c>
      <c r="G10" s="1">
        <f t="shared" si="1"/>
        <v>0.287001287001287</v>
      </c>
      <c r="H10" s="17">
        <f>Intra!H10+Inter!H10+Foreign!H10</f>
        <v>412</v>
      </c>
      <c r="I10" s="18">
        <f>((SQRT((Intra!I10/1.645)^2+(Inter!I10/1.645)^2+(Foreign!I10/1.645)^2))*1.645)</f>
        <v>239.14430789797197</v>
      </c>
      <c r="K10" s="21"/>
    </row>
    <row r="11" spans="1:11" s="2" customFormat="1" ht="14.25">
      <c r="A11" s="43" t="s">
        <v>11</v>
      </c>
      <c r="B11" s="9">
        <f>Intra!B11+Inter!B11+Foreign!B11</f>
        <v>487</v>
      </c>
      <c r="C11" s="10">
        <f>((SQRT((Intra!C11/1.645)^2+(Inter!C11/1.645)^2+(Foreign!C11/1.645)^2))*1.645)</f>
        <v>161.07762104029226</v>
      </c>
      <c r="D11" s="11">
        <f t="shared" si="0"/>
        <v>0.23931203931203932</v>
      </c>
      <c r="E11" s="9">
        <f>Intra!E11+Inter!E11+Foreign!E11</f>
        <v>144</v>
      </c>
      <c r="F11" s="10">
        <f>((SQRT((Intra!F11/1.645)^2+(Inter!F11/1.645)^2+(Foreign!F11/1.645)^2))*1.645)</f>
        <v>71</v>
      </c>
      <c r="G11" s="1">
        <f t="shared" si="1"/>
        <v>0.18532818532818532</v>
      </c>
      <c r="H11" s="17">
        <f>Intra!H11+Inter!H11+Foreign!H11</f>
        <v>343</v>
      </c>
      <c r="I11" s="18">
        <f>((SQRT((Intra!I11/1.645)^2+(Inter!I11/1.645)^2+(Foreign!I11/1.645)^2))*1.645)</f>
        <v>176.0312472261672</v>
      </c>
      <c r="K11" s="21"/>
    </row>
    <row r="12" spans="1:11" s="2" customFormat="1" ht="14.25">
      <c r="A12" s="43" t="s">
        <v>12</v>
      </c>
      <c r="B12" s="9">
        <f>Intra!B12+Inter!B12+Foreign!B12</f>
        <v>204</v>
      </c>
      <c r="C12" s="10">
        <f>((SQRT((Intra!C12/1.645)^2+(Inter!C12/1.645)^2+(Foreign!C12/1.645)^2))*1.645)</f>
        <v>88.37420438114282</v>
      </c>
      <c r="D12" s="11">
        <f t="shared" si="0"/>
        <v>0.10024570024570024</v>
      </c>
      <c r="E12" s="9">
        <f>Intra!E12+Inter!E12+Foreign!E12</f>
        <v>90</v>
      </c>
      <c r="F12" s="10">
        <f>((SQRT((Intra!F12/1.645)^2+(Inter!F12/1.645)^2+(Foreign!F12/1.645)^2))*1.645)</f>
        <v>66</v>
      </c>
      <c r="G12" s="1">
        <f t="shared" si="1"/>
        <v>0.11583011583011583</v>
      </c>
      <c r="H12" s="17">
        <f>Intra!H12+Inter!H12+Foreign!H12</f>
        <v>114</v>
      </c>
      <c r="I12" s="18">
        <f>((SQRT((Intra!I12/1.645)^2+(Inter!I12/1.645)^2+(Foreign!I12/1.645)^2))*1.645)</f>
        <v>110.29959202100433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2916</v>
      </c>
      <c r="C15" s="10">
        <f>((SQRT((Intra!C15/1.645)^2+(Inter!C15/1.645)^2+(Foreign!C15/1.645)^2))*1.645)</f>
        <v>595.7927492005924</v>
      </c>
      <c r="D15" s="11">
        <f>B15/B$15</f>
        <v>1</v>
      </c>
      <c r="E15" s="9">
        <f>Intra!E15+Inter!E15+Foreign!E15</f>
        <v>1953</v>
      </c>
      <c r="F15" s="10">
        <f>((SQRT((Intra!F15/1.645)^2+(Inter!F15/1.645)^2+(Foreign!F15/1.645)^2))*1.645)</f>
        <v>553.8817563343282</v>
      </c>
      <c r="G15" s="1">
        <f>E15/E$15</f>
        <v>1</v>
      </c>
      <c r="H15" s="17">
        <f>Intra!H15+Inter!H15+Foreign!H15</f>
        <v>963</v>
      </c>
      <c r="I15" s="18">
        <f>((SQRT((Intra!I15/1.645)^2+(Inter!I15/1.645)^2+(Foreign!I15/1.645)^2))*1.645)</f>
        <v>813.4826365694599</v>
      </c>
      <c r="K15" s="21"/>
    </row>
    <row r="16" spans="1:11" ht="14.25">
      <c r="A16" s="43" t="s">
        <v>13</v>
      </c>
      <c r="B16" s="9">
        <f>Intra!B16+Inter!B16+Foreign!B16</f>
        <v>7</v>
      </c>
      <c r="C16" s="10">
        <f>((SQRT((Intra!C16/1.645)^2+(Inter!C16/1.645)^2+(Foreign!C16/1.645)^2))*1.645)</f>
        <v>14</v>
      </c>
      <c r="D16" s="11">
        <f aca="true" t="shared" si="2" ref="D16:D24">B16/B$15</f>
        <v>0.0024005486968449933</v>
      </c>
      <c r="E16" s="9">
        <f>Intra!E16+Inter!E16+Foreign!E16</f>
        <v>138</v>
      </c>
      <c r="F16" s="10">
        <f>((SQRT((Intra!F16/1.645)^2+(Inter!F16/1.645)^2+(Foreign!F16/1.645)^2))*1.645)</f>
        <v>121.16517651536682</v>
      </c>
      <c r="G16" s="1">
        <f aca="true" t="shared" si="3" ref="G16:G24">E16/E$15</f>
        <v>0.0706605222734255</v>
      </c>
      <c r="H16" s="17">
        <f>Intra!H16+Inter!H16+Foreign!H16</f>
        <v>-131</v>
      </c>
      <c r="I16" s="18">
        <f>((SQRT((Intra!I16/1.645)^2+(Inter!I16/1.645)^2+(Foreign!I16/1.645)^2))*1.645)</f>
        <v>121.97130810153674</v>
      </c>
      <c r="K16" s="21"/>
    </row>
    <row r="17" spans="1:11" ht="14.25">
      <c r="A17" s="43" t="s">
        <v>14</v>
      </c>
      <c r="B17" s="9">
        <f>Intra!B17+Inter!B17+Foreign!B17</f>
        <v>124</v>
      </c>
      <c r="C17" s="10">
        <f>((SQRT((Intra!C17/1.645)^2+(Inter!C17/1.645)^2+(Foreign!C17/1.645)^2))*1.645)</f>
        <v>140.57738082636197</v>
      </c>
      <c r="D17" s="11">
        <f t="shared" si="2"/>
        <v>0.04252400548696845</v>
      </c>
      <c r="E17" s="9">
        <f>Intra!E17+Inter!E17+Foreign!E17</f>
        <v>125</v>
      </c>
      <c r="F17" s="10">
        <f>((SQRT((Intra!F17/1.645)^2+(Inter!F17/1.645)^2+(Foreign!F17/1.645)^2))*1.645)</f>
        <v>105.51303237041384</v>
      </c>
      <c r="G17" s="1">
        <f t="shared" si="3"/>
        <v>0.06400409626216078</v>
      </c>
      <c r="H17" s="17">
        <f>Intra!H17+Inter!H17+Foreign!H17</f>
        <v>-1</v>
      </c>
      <c r="I17" s="18">
        <f>((SQRT((Intra!I17/1.645)^2+(Inter!I17/1.645)^2+(Foreign!I17/1.645)^2))*1.645)</f>
        <v>175.76973573399943</v>
      </c>
      <c r="K17" s="21"/>
    </row>
    <row r="18" spans="1:11" ht="14.25">
      <c r="A18" s="43" t="s">
        <v>15</v>
      </c>
      <c r="B18" s="9">
        <f>Intra!B18+Inter!B18+Foreign!B18</f>
        <v>72</v>
      </c>
      <c r="C18" s="10">
        <f>((SQRT((Intra!C18/1.645)^2+(Inter!C18/1.645)^2+(Foreign!C18/1.645)^2))*1.645)</f>
        <v>70.7248188403477</v>
      </c>
      <c r="D18" s="11">
        <f t="shared" si="2"/>
        <v>0.024691358024691357</v>
      </c>
      <c r="E18" s="9">
        <f>Intra!E18+Inter!E18+Foreign!E18</f>
        <v>86</v>
      </c>
      <c r="F18" s="10">
        <f>((SQRT((Intra!F18/1.645)^2+(Inter!F18/1.645)^2+(Foreign!F18/1.645)^2))*1.645)</f>
        <v>97</v>
      </c>
      <c r="G18" s="1">
        <f t="shared" si="3"/>
        <v>0.044034818228366614</v>
      </c>
      <c r="H18" s="17">
        <f>Intra!H18+Inter!H18+Foreign!H18</f>
        <v>-14</v>
      </c>
      <c r="I18" s="18">
        <f>((SQRT((Intra!I18/1.645)^2+(Inter!I18/1.645)^2+(Foreign!I18/1.645)^2))*1.645)</f>
        <v>120.04582458378133</v>
      </c>
      <c r="K18" s="21"/>
    </row>
    <row r="19" spans="1:11" s="2" customFormat="1" ht="14.25">
      <c r="A19" s="43" t="s">
        <v>16</v>
      </c>
      <c r="B19" s="9">
        <f>Intra!B19+Inter!B19+Foreign!B19</f>
        <v>162</v>
      </c>
      <c r="C19" s="10">
        <f>((SQRT((Intra!C19/1.645)^2+(Inter!C19/1.645)^2+(Foreign!C19/1.645)^2))*1.645)</f>
        <v>126.00000000000001</v>
      </c>
      <c r="D19" s="11">
        <f t="shared" si="2"/>
        <v>0.05555555555555555</v>
      </c>
      <c r="E19" s="9">
        <f>Intra!E19+Inter!E19+Foreign!E19</f>
        <v>0</v>
      </c>
      <c r="F19" s="10">
        <f>((SQRT((Intra!F19/1.645)^2+(Inter!F19/1.645)^2+(Foreign!F19/1.645)^2))*1.645)</f>
        <v>0</v>
      </c>
      <c r="G19" s="1">
        <f t="shared" si="3"/>
        <v>0</v>
      </c>
      <c r="H19" s="17">
        <f>Intra!H19+Inter!H19+Foreign!H19</f>
        <v>162</v>
      </c>
      <c r="I19" s="18">
        <f>((SQRT((Intra!I19/1.645)^2+(Inter!I19/1.645)^2+(Foreign!I19/1.645)^2))*1.645)</f>
        <v>126.00000000000001</v>
      </c>
      <c r="K19" s="21"/>
    </row>
    <row r="20" spans="1:11" s="2" customFormat="1" ht="14.25">
      <c r="A20" s="43" t="s">
        <v>17</v>
      </c>
      <c r="B20" s="9">
        <f>Intra!B20+Inter!B20+Foreign!B20</f>
        <v>160</v>
      </c>
      <c r="C20" s="10">
        <f>((SQRT((Intra!C20/1.645)^2+(Inter!C20/1.645)^2+(Foreign!C20/1.645)^2))*1.645)</f>
        <v>107.35455276791944</v>
      </c>
      <c r="D20" s="11">
        <f t="shared" si="2"/>
        <v>0.05486968449931413</v>
      </c>
      <c r="E20" s="9">
        <f>Intra!E20+Inter!E20+Foreign!E20</f>
        <v>237</v>
      </c>
      <c r="F20" s="10">
        <f>((SQRT((Intra!F20/1.645)^2+(Inter!F20/1.645)^2+(Foreign!F20/1.645)^2))*1.645)</f>
        <v>234.26907606425564</v>
      </c>
      <c r="G20" s="1">
        <f t="shared" si="3"/>
        <v>0.12135176651305683</v>
      </c>
      <c r="H20" s="17">
        <f>Intra!H20+Inter!H20+Foreign!H20</f>
        <v>-77</v>
      </c>
      <c r="I20" s="18">
        <f>((SQRT((Intra!I20/1.645)^2+(Inter!I20/1.645)^2+(Foreign!I20/1.645)^2))*1.645)</f>
        <v>257.6955568107452</v>
      </c>
      <c r="K20" s="21"/>
    </row>
    <row r="21" spans="1:11" s="2" customFormat="1" ht="14.25">
      <c r="A21" s="43" t="s">
        <v>18</v>
      </c>
      <c r="B21" s="9">
        <f>Intra!B21+Inter!B21+Foreign!B21</f>
        <v>486</v>
      </c>
      <c r="C21" s="10">
        <f>((SQRT((Intra!C21/1.645)^2+(Inter!C21/1.645)^2+(Foreign!C21/1.645)^2))*1.645)</f>
        <v>208.02403707264216</v>
      </c>
      <c r="D21" s="11">
        <f t="shared" si="2"/>
        <v>0.16666666666666666</v>
      </c>
      <c r="E21" s="9">
        <f>Intra!E21+Inter!E21+Foreign!E21</f>
        <v>514</v>
      </c>
      <c r="F21" s="10">
        <f>((SQRT((Intra!F21/1.645)^2+(Inter!F21/1.645)^2+(Foreign!F21/1.645)^2))*1.645)</f>
        <v>351.501066854711</v>
      </c>
      <c r="G21" s="1">
        <f t="shared" si="3"/>
        <v>0.2631848438300051</v>
      </c>
      <c r="H21" s="17">
        <f>Intra!H21+Inter!H21+Foreign!H21</f>
        <v>-28</v>
      </c>
      <c r="I21" s="18">
        <f>((SQRT((Intra!I21/1.645)^2+(Inter!I21/1.645)^2+(Foreign!I21/1.645)^2))*1.645)</f>
        <v>408.444610687912</v>
      </c>
      <c r="K21" s="21"/>
    </row>
    <row r="22" spans="1:11" s="2" customFormat="1" ht="14.25">
      <c r="A22" s="43" t="s">
        <v>19</v>
      </c>
      <c r="B22" s="9">
        <f>Intra!B22+Inter!B22+Foreign!B22</f>
        <v>611</v>
      </c>
      <c r="C22" s="10">
        <f>((SQRT((Intra!C22/1.645)^2+(Inter!C22/1.645)^2+(Foreign!C22/1.645)^2))*1.645)</f>
        <v>307.9772718886899</v>
      </c>
      <c r="D22" s="11">
        <f t="shared" si="2"/>
        <v>0.20953360768175583</v>
      </c>
      <c r="E22" s="9">
        <f>Intra!E22+Inter!E22+Foreign!E22</f>
        <v>354</v>
      </c>
      <c r="F22" s="10">
        <f>((SQRT((Intra!F22/1.645)^2+(Inter!F22/1.645)^2+(Foreign!F22/1.645)^2))*1.645)</f>
        <v>209.49701668520248</v>
      </c>
      <c r="G22" s="1">
        <f t="shared" si="3"/>
        <v>0.18125960061443933</v>
      </c>
      <c r="H22" s="17">
        <f>Intra!H22+Inter!H22+Foreign!H22</f>
        <v>257</v>
      </c>
      <c r="I22" s="18">
        <f>((SQRT((Intra!I22/1.645)^2+(Inter!I22/1.645)^2+(Foreign!I22/1.645)^2))*1.645)</f>
        <v>372.476844917909</v>
      </c>
      <c r="K22" s="21"/>
    </row>
    <row r="23" spans="1:11" s="2" customFormat="1" ht="14.25">
      <c r="A23" s="43" t="s">
        <v>20</v>
      </c>
      <c r="B23" s="9">
        <f>Intra!B23+Inter!B23+Foreign!B23</f>
        <v>840</v>
      </c>
      <c r="C23" s="10">
        <f>((SQRT((Intra!C23/1.645)^2+(Inter!C23/1.645)^2+(Foreign!C23/1.645)^2))*1.645)</f>
        <v>369.4130479558078</v>
      </c>
      <c r="D23" s="11">
        <f t="shared" si="2"/>
        <v>0.2880658436213992</v>
      </c>
      <c r="E23" s="9">
        <f>Intra!E23+Inter!E23+Foreign!E23</f>
        <v>360</v>
      </c>
      <c r="F23" s="10">
        <f>((SQRT((Intra!F23/1.645)^2+(Inter!F23/1.645)^2+(Foreign!F23/1.645)^2))*1.645)</f>
        <v>201</v>
      </c>
      <c r="G23" s="1">
        <f t="shared" si="3"/>
        <v>0.18433179723502305</v>
      </c>
      <c r="H23" s="17">
        <f>Intra!H23+Inter!H23+Foreign!H23</f>
        <v>480</v>
      </c>
      <c r="I23" s="18">
        <f>((SQRT((Intra!I23/1.645)^2+(Inter!I23/1.645)^2+(Foreign!I23/1.645)^2))*1.645)</f>
        <v>420.55558491119814</v>
      </c>
      <c r="K23" s="21"/>
    </row>
    <row r="24" spans="1:11" s="2" customFormat="1" ht="14.25">
      <c r="A24" s="43" t="s">
        <v>21</v>
      </c>
      <c r="B24" s="9">
        <f>Intra!B24+Inter!B24+Foreign!B24</f>
        <v>454</v>
      </c>
      <c r="C24" s="10">
        <f>((SQRT((Intra!C24/1.645)^2+(Inter!C24/1.645)^2+(Foreign!C24/1.645)^2))*1.645)</f>
        <v>170.23219436992522</v>
      </c>
      <c r="D24" s="11">
        <f t="shared" si="2"/>
        <v>0.15569272976680384</v>
      </c>
      <c r="E24" s="9">
        <f>Intra!E24+Inter!E24+Foreign!E24</f>
        <v>139</v>
      </c>
      <c r="F24" s="10">
        <f>((SQRT((Intra!F24/1.645)^2+(Inter!F24/1.645)^2+(Foreign!F24/1.645)^2))*1.645)</f>
        <v>92</v>
      </c>
      <c r="G24" s="1">
        <f t="shared" si="3"/>
        <v>0.07117255504352278</v>
      </c>
      <c r="H24" s="17">
        <f>Intra!H24+Inter!H24+Foreign!H24</f>
        <v>315</v>
      </c>
      <c r="I24" s="18">
        <f>((SQRT((Intra!I24/1.645)^2+(Inter!I24/1.645)^2+(Foreign!I24/1.645)^2))*1.645)</f>
        <v>193.50193797479136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2501</v>
      </c>
      <c r="C27" s="10">
        <f>((SQRT((Intra!C27/1.645)^2+(Inter!C27/1.645)^2+(Foreign!C27/1.645)^2))*1.645)</f>
        <v>386.67428153421326</v>
      </c>
      <c r="D27" s="11">
        <f>B27/B$27</f>
        <v>1</v>
      </c>
      <c r="E27" s="9">
        <f>Intra!E27+Inter!E27+Foreign!E27</f>
        <v>2436</v>
      </c>
      <c r="F27" s="10">
        <f>((SQRT((Intra!F27/1.645)^2+(Inter!F27/1.645)^2+(Foreign!F27/1.645)^2))*1.645)</f>
        <v>397.49842766984625</v>
      </c>
      <c r="G27" s="1">
        <f>E27/E$27</f>
        <v>1</v>
      </c>
      <c r="H27" s="17">
        <f>Intra!H27+Inter!H27+Foreign!H27</f>
        <v>65</v>
      </c>
      <c r="I27" s="18">
        <f>((SQRT((Intra!I27/1.645)^2+(Inter!I27/1.645)^2+(Foreign!I27/1.645)^2))*1.645)</f>
        <v>554.5466616976429</v>
      </c>
      <c r="K27" s="21"/>
    </row>
    <row r="28" spans="1:11" ht="14.25">
      <c r="A28" s="43" t="s">
        <v>22</v>
      </c>
      <c r="B28" s="9">
        <f>Intra!B28+Inter!B28+Foreign!B28</f>
        <v>204</v>
      </c>
      <c r="C28" s="10">
        <f>((SQRT((Intra!C28/1.645)^2+(Inter!C28/1.645)^2+(Foreign!C28/1.645)^2))*1.645)</f>
        <v>88.77499647986475</v>
      </c>
      <c r="D28" s="11">
        <f aca="true" t="shared" si="4" ref="D28:D36">B28/B$27</f>
        <v>0.08156737305077968</v>
      </c>
      <c r="E28" s="9">
        <f>Intra!E28+Inter!E28+Foreign!E28</f>
        <v>234</v>
      </c>
      <c r="F28" s="10">
        <f>((SQRT((Intra!F28/1.645)^2+(Inter!F28/1.645)^2+(Foreign!F28/1.645)^2))*1.645)</f>
        <v>101.78899744078434</v>
      </c>
      <c r="G28" s="1">
        <f aca="true" t="shared" si="5" ref="G28:G36">E28/E$27</f>
        <v>0.0960591133004926</v>
      </c>
      <c r="H28" s="17">
        <f>Intra!H28+Inter!H28+Foreign!H28</f>
        <v>-30</v>
      </c>
      <c r="I28" s="18">
        <f>((SQRT((Intra!I28/1.645)^2+(Inter!I28/1.645)^2+(Foreign!I28/1.645)^2))*1.645)</f>
        <v>135.06294828708576</v>
      </c>
      <c r="K28" s="21"/>
    </row>
    <row r="29" spans="1:11" ht="14.25">
      <c r="A29" s="43" t="s">
        <v>23</v>
      </c>
      <c r="B29" s="9">
        <f>Intra!B29+Inter!B29+Foreign!B29</f>
        <v>479</v>
      </c>
      <c r="C29" s="10">
        <f>((SQRT((Intra!C29/1.645)^2+(Inter!C29/1.645)^2+(Foreign!C29/1.645)^2))*1.645)</f>
        <v>162.5699849295681</v>
      </c>
      <c r="D29" s="11">
        <f t="shared" si="4"/>
        <v>0.1915233906437425</v>
      </c>
      <c r="E29" s="9">
        <f>Intra!E29+Inter!E29+Foreign!E29</f>
        <v>1049</v>
      </c>
      <c r="F29" s="10">
        <f>((SQRT((Intra!F29/1.645)^2+(Inter!F29/1.645)^2+(Foreign!F29/1.645)^2))*1.645)</f>
        <v>265.2790983096859</v>
      </c>
      <c r="G29" s="1">
        <f t="shared" si="5"/>
        <v>0.430623973727422</v>
      </c>
      <c r="H29" s="17">
        <f>Intra!H29+Inter!H29+Foreign!H29</f>
        <v>-570</v>
      </c>
      <c r="I29" s="18">
        <f>((SQRT((Intra!I29/1.645)^2+(Inter!I29/1.645)^2+(Foreign!I29/1.645)^2))*1.645)</f>
        <v>311.13019782721193</v>
      </c>
      <c r="K29" s="21"/>
    </row>
    <row r="30" spans="1:11" ht="14.25">
      <c r="A30" s="43" t="s">
        <v>14</v>
      </c>
      <c r="B30" s="9">
        <f>Intra!B30+Inter!B30+Foreign!B30</f>
        <v>194</v>
      </c>
      <c r="C30" s="10">
        <f>((SQRT((Intra!C30/1.645)^2+(Inter!C30/1.645)^2+(Foreign!C30/1.645)^2))*1.645)</f>
        <v>124.08464852672148</v>
      </c>
      <c r="D30" s="11">
        <f t="shared" si="4"/>
        <v>0.07756897241103558</v>
      </c>
      <c r="E30" s="9">
        <f>Intra!E30+Inter!E30+Foreign!E30</f>
        <v>192</v>
      </c>
      <c r="F30" s="10">
        <f>((SQRT((Intra!F30/1.645)^2+(Inter!F30/1.645)^2+(Foreign!F30/1.645)^2))*1.645)</f>
        <v>122.80065146407001</v>
      </c>
      <c r="G30" s="1">
        <f t="shared" si="5"/>
        <v>0.07881773399014778</v>
      </c>
      <c r="H30" s="17">
        <f>Intra!H30+Inter!H30+Foreign!H30</f>
        <v>2</v>
      </c>
      <c r="I30" s="18">
        <f>((SQRT((Intra!I30/1.645)^2+(Inter!I30/1.645)^2+(Foreign!I30/1.645)^2))*1.645)</f>
        <v>174.57663073848116</v>
      </c>
      <c r="K30" s="21"/>
    </row>
    <row r="31" spans="1:11" s="2" customFormat="1" ht="14.25">
      <c r="A31" s="43" t="s">
        <v>15</v>
      </c>
      <c r="B31" s="9">
        <f>Intra!B31+Inter!B31+Foreign!B31</f>
        <v>160</v>
      </c>
      <c r="C31" s="10">
        <f>((SQRT((Intra!C31/1.645)^2+(Inter!C31/1.645)^2+(Foreign!C31/1.645)^2))*1.645)</f>
        <v>77.23341245859851</v>
      </c>
      <c r="D31" s="11">
        <f t="shared" si="4"/>
        <v>0.06397441023590564</v>
      </c>
      <c r="E31" s="9">
        <f>Intra!E31+Inter!E31+Foreign!E31</f>
        <v>68</v>
      </c>
      <c r="F31" s="10">
        <f>((SQRT((Intra!F31/1.645)^2+(Inter!F31/1.645)^2+(Foreign!F31/1.645)^2))*1.645)</f>
        <v>47.01063709417263</v>
      </c>
      <c r="G31" s="1">
        <f t="shared" si="5"/>
        <v>0.027914614121510674</v>
      </c>
      <c r="H31" s="17">
        <f>Intra!H31+Inter!H31+Foreign!H31</f>
        <v>92</v>
      </c>
      <c r="I31" s="18">
        <f>((SQRT((Intra!I31/1.645)^2+(Inter!I31/1.645)^2+(Foreign!I31/1.645)^2))*1.645)</f>
        <v>90.41570660012563</v>
      </c>
      <c r="K31" s="21"/>
    </row>
    <row r="32" spans="1:11" s="2" customFormat="1" ht="14.25">
      <c r="A32" s="43" t="s">
        <v>16</v>
      </c>
      <c r="B32" s="9">
        <f>Intra!B32+Inter!B32+Foreign!B32</f>
        <v>244</v>
      </c>
      <c r="C32" s="10">
        <f>((SQRT((Intra!C32/1.645)^2+(Inter!C32/1.645)^2+(Foreign!C32/1.645)^2))*1.645)</f>
        <v>134.61797799699713</v>
      </c>
      <c r="D32" s="11">
        <f t="shared" si="4"/>
        <v>0.0975609756097561</v>
      </c>
      <c r="E32" s="9">
        <f>Intra!E32+Inter!E32+Foreign!E32</f>
        <v>162</v>
      </c>
      <c r="F32" s="10">
        <f>((SQRT((Intra!F32/1.645)^2+(Inter!F32/1.645)^2+(Foreign!F32/1.645)^2))*1.645)</f>
        <v>98.61541461658011</v>
      </c>
      <c r="G32" s="1">
        <f t="shared" si="5"/>
        <v>0.0665024630541872</v>
      </c>
      <c r="H32" s="17">
        <f>Intra!H32+Inter!H32+Foreign!H32</f>
        <v>82</v>
      </c>
      <c r="I32" s="18">
        <f>((SQRT((Intra!I32/1.645)^2+(Inter!I32/1.645)^2+(Foreign!I32/1.645)^2))*1.645)</f>
        <v>166.87420411795227</v>
      </c>
      <c r="K32" s="21"/>
    </row>
    <row r="33" spans="1:11" s="2" customFormat="1" ht="14.25">
      <c r="A33" s="43" t="s">
        <v>17</v>
      </c>
      <c r="B33" s="9">
        <f>Intra!B33+Inter!B33+Foreign!B33</f>
        <v>376</v>
      </c>
      <c r="C33" s="10">
        <f>((SQRT((Intra!C33/1.645)^2+(Inter!C33/1.645)^2+(Foreign!C33/1.645)^2))*1.645)</f>
        <v>166.13849644197458</v>
      </c>
      <c r="D33" s="11">
        <f t="shared" si="4"/>
        <v>0.15033986405437824</v>
      </c>
      <c r="E33" s="9">
        <f>Intra!E33+Inter!E33+Foreign!E33</f>
        <v>314</v>
      </c>
      <c r="F33" s="10">
        <f>((SQRT((Intra!F33/1.645)^2+(Inter!F33/1.645)^2+(Foreign!F33/1.645)^2))*1.645)</f>
        <v>165.42369842317032</v>
      </c>
      <c r="G33" s="1">
        <f t="shared" si="5"/>
        <v>0.12889983579638753</v>
      </c>
      <c r="H33" s="17">
        <f>Intra!H33+Inter!H33+Foreign!H33</f>
        <v>62</v>
      </c>
      <c r="I33" s="18">
        <f>((SQRT((Intra!I33/1.645)^2+(Inter!I33/1.645)^2+(Foreign!I33/1.645)^2))*1.645)</f>
        <v>234.45042119817145</v>
      </c>
      <c r="K33" s="21"/>
    </row>
    <row r="34" spans="1:11" s="2" customFormat="1" ht="14.25">
      <c r="A34" s="43" t="s">
        <v>24</v>
      </c>
      <c r="B34" s="9">
        <f>Intra!B34+Inter!B34+Foreign!B34</f>
        <v>398</v>
      </c>
      <c r="C34" s="10">
        <f>((SQRT((Intra!C34/1.645)^2+(Inter!C34/1.645)^2+(Foreign!C34/1.645)^2))*1.645)</f>
        <v>176.44829270922403</v>
      </c>
      <c r="D34" s="11">
        <f t="shared" si="4"/>
        <v>0.15913634546181527</v>
      </c>
      <c r="E34" s="9">
        <f>Intra!E34+Inter!E34+Foreign!E34</f>
        <v>188</v>
      </c>
      <c r="F34" s="10">
        <f>((SQRT((Intra!F34/1.645)^2+(Inter!F34/1.645)^2+(Foreign!F34/1.645)^2))*1.645)</f>
        <v>103.24727599312246</v>
      </c>
      <c r="G34" s="1">
        <f t="shared" si="5"/>
        <v>0.07717569786535304</v>
      </c>
      <c r="H34" s="17">
        <f>Intra!H34+Inter!H34+Foreign!H34</f>
        <v>210</v>
      </c>
      <c r="I34" s="18">
        <f>((SQRT((Intra!I34/1.645)^2+(Inter!I34/1.645)^2+(Foreign!I34/1.645)^2))*1.645)</f>
        <v>204.43580899636933</v>
      </c>
      <c r="K34" s="21"/>
    </row>
    <row r="35" spans="1:11" s="2" customFormat="1" ht="14.25">
      <c r="A35" s="43" t="s">
        <v>25</v>
      </c>
      <c r="B35" s="9">
        <f>Intra!B35+Inter!B35+Foreign!B35</f>
        <v>93</v>
      </c>
      <c r="C35" s="10">
        <f>((SQRT((Intra!C35/1.645)^2+(Inter!C35/1.645)^2+(Foreign!C35/1.645)^2))*1.645)</f>
        <v>50.93132631298737</v>
      </c>
      <c r="D35" s="11">
        <f t="shared" si="4"/>
        <v>0.03718512594962015</v>
      </c>
      <c r="E35" s="9">
        <f>Intra!E35+Inter!E35+Foreign!E35</f>
        <v>114</v>
      </c>
      <c r="F35" s="10">
        <f>((SQRT((Intra!F35/1.645)^2+(Inter!F35/1.645)^2+(Foreign!F35/1.645)^2))*1.645)</f>
        <v>82</v>
      </c>
      <c r="G35" s="1">
        <f t="shared" si="5"/>
        <v>0.046798029556650245</v>
      </c>
      <c r="H35" s="17">
        <f>Intra!H35+Inter!H35+Foreign!H35</f>
        <v>-21</v>
      </c>
      <c r="I35" s="18">
        <f>((SQRT((Intra!I35/1.645)^2+(Inter!I35/1.645)^2+(Foreign!I35/1.645)^2))*1.645)</f>
        <v>96.52978814852956</v>
      </c>
      <c r="K35" s="21"/>
    </row>
    <row r="36" spans="1:11" s="2" customFormat="1" ht="14.25">
      <c r="A36" s="43" t="s">
        <v>26</v>
      </c>
      <c r="B36" s="9">
        <f>Intra!B36+Inter!B36+Foreign!B36</f>
        <v>353</v>
      </c>
      <c r="C36" s="10">
        <f>((SQRT((Intra!C36/1.645)^2+(Inter!C36/1.645)^2+(Foreign!C36/1.645)^2))*1.645)</f>
        <v>120.85528536228773</v>
      </c>
      <c r="D36" s="11">
        <f t="shared" si="4"/>
        <v>0.14114354258296682</v>
      </c>
      <c r="E36" s="9">
        <f>Intra!E36+Inter!E36+Foreign!E36</f>
        <v>115</v>
      </c>
      <c r="F36" s="10">
        <f>((SQRT((Intra!F36/1.645)^2+(Inter!F36/1.645)^2+(Foreign!F36/1.645)^2))*1.645)</f>
        <v>72.01388754955532</v>
      </c>
      <c r="G36" s="1">
        <f t="shared" si="5"/>
        <v>0.04720853858784893</v>
      </c>
      <c r="H36" s="17">
        <f>Intra!H36+Inter!H36+Foreign!H36</f>
        <v>238</v>
      </c>
      <c r="I36" s="18">
        <f>((SQRT((Intra!I36/1.645)^2+(Inter!I36/1.645)^2+(Foreign!I36/1.645)^2))*1.645)</f>
        <v>140.6840431605518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19">
        <v>1169</v>
      </c>
      <c r="C7" s="19">
        <v>248</v>
      </c>
      <c r="D7" s="11">
        <f aca="true" t="shared" si="0" ref="D7:D12">B7/B$7</f>
        <v>1</v>
      </c>
      <c r="E7" s="9">
        <v>755</v>
      </c>
      <c r="F7" s="10">
        <v>214</v>
      </c>
      <c r="G7" s="1">
        <f aca="true" t="shared" si="1" ref="G7:G12">E7/E$7</f>
        <v>1</v>
      </c>
      <c r="H7" s="17">
        <f aca="true" t="shared" si="2" ref="H7:H12">B7-E7</f>
        <v>414</v>
      </c>
      <c r="I7" s="18">
        <f aca="true" t="shared" si="3" ref="I7:I12">((SQRT((C7/1.645)^2+(F7/1.645)^2)))*1.645</f>
        <v>327.56678708318395</v>
      </c>
    </row>
    <row r="8" spans="1:9" ht="14.25">
      <c r="A8" s="37" t="s">
        <v>8</v>
      </c>
      <c r="B8" s="19">
        <v>129</v>
      </c>
      <c r="C8" s="19">
        <v>73</v>
      </c>
      <c r="D8" s="11">
        <f t="shared" si="0"/>
        <v>0.11035072711719418</v>
      </c>
      <c r="E8" s="9">
        <v>110</v>
      </c>
      <c r="F8" s="10">
        <v>95</v>
      </c>
      <c r="G8" s="1">
        <f t="shared" si="1"/>
        <v>0.1456953642384106</v>
      </c>
      <c r="H8" s="17">
        <f t="shared" si="2"/>
        <v>19</v>
      </c>
      <c r="I8" s="18">
        <f t="shared" si="3"/>
        <v>119.80818002123226</v>
      </c>
    </row>
    <row r="9" spans="1:9" ht="14.25">
      <c r="A9" s="37" t="s">
        <v>9</v>
      </c>
      <c r="B9" s="9">
        <v>358</v>
      </c>
      <c r="C9" s="10">
        <v>143</v>
      </c>
      <c r="D9" s="11">
        <f t="shared" si="0"/>
        <v>0.30624465355004277</v>
      </c>
      <c r="E9" s="9">
        <v>210</v>
      </c>
      <c r="F9" s="10">
        <v>109</v>
      </c>
      <c r="G9" s="1">
        <f t="shared" si="1"/>
        <v>0.2781456953642384</v>
      </c>
      <c r="H9" s="17">
        <f t="shared" si="2"/>
        <v>148</v>
      </c>
      <c r="I9" s="18">
        <f t="shared" si="3"/>
        <v>179.8054504179448</v>
      </c>
    </row>
    <row r="10" spans="1:9" ht="14.25">
      <c r="A10" s="37" t="s">
        <v>10</v>
      </c>
      <c r="B10" s="19">
        <v>273</v>
      </c>
      <c r="C10" s="19">
        <v>125</v>
      </c>
      <c r="D10" s="11">
        <f t="shared" si="0"/>
        <v>0.23353293413173654</v>
      </c>
      <c r="E10" s="9">
        <v>201</v>
      </c>
      <c r="F10" s="10">
        <v>124</v>
      </c>
      <c r="G10" s="1">
        <f t="shared" si="1"/>
        <v>0.2662251655629139</v>
      </c>
      <c r="H10" s="17">
        <f t="shared" si="2"/>
        <v>72</v>
      </c>
      <c r="I10" s="18">
        <f t="shared" si="3"/>
        <v>176.07100840286003</v>
      </c>
    </row>
    <row r="11" spans="1:9" ht="14.25">
      <c r="A11" s="37" t="s">
        <v>11</v>
      </c>
      <c r="B11" s="9">
        <v>308</v>
      </c>
      <c r="C11" s="10">
        <v>129</v>
      </c>
      <c r="D11" s="11">
        <f t="shared" si="0"/>
        <v>0.2634730538922156</v>
      </c>
      <c r="E11" s="9">
        <v>144</v>
      </c>
      <c r="F11" s="10">
        <v>71</v>
      </c>
      <c r="G11" s="1">
        <f t="shared" si="1"/>
        <v>0.19072847682119207</v>
      </c>
      <c r="H11" s="17">
        <f t="shared" si="2"/>
        <v>164</v>
      </c>
      <c r="I11" s="18">
        <f t="shared" si="3"/>
        <v>147.24808997063425</v>
      </c>
    </row>
    <row r="12" spans="1:9" ht="14.25">
      <c r="A12" s="37" t="s">
        <v>12</v>
      </c>
      <c r="B12" s="9">
        <v>101</v>
      </c>
      <c r="C12" s="10">
        <v>60</v>
      </c>
      <c r="D12" s="11">
        <f t="shared" si="0"/>
        <v>0.08639863130881095</v>
      </c>
      <c r="E12" s="9">
        <v>90</v>
      </c>
      <c r="F12" s="10">
        <v>66</v>
      </c>
      <c r="G12" s="1">
        <f t="shared" si="1"/>
        <v>0.11920529801324503</v>
      </c>
      <c r="H12" s="17">
        <f t="shared" si="2"/>
        <v>11</v>
      </c>
      <c r="I12" s="18">
        <f t="shared" si="3"/>
        <v>89.19641248391103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1679</v>
      </c>
      <c r="C15" s="10">
        <v>437</v>
      </c>
      <c r="D15" s="11">
        <f>B15/B$15</f>
        <v>1</v>
      </c>
      <c r="E15" s="9">
        <v>1649</v>
      </c>
      <c r="F15" s="10">
        <v>463</v>
      </c>
      <c r="G15" s="1">
        <f>E15/E$15</f>
        <v>1</v>
      </c>
      <c r="H15" s="17">
        <f>B15-E15</f>
        <v>30</v>
      </c>
      <c r="I15" s="18">
        <f aca="true" t="shared" si="4" ref="I15:I24">((SQRT((C15/1.645)^2+(F15/1.645)^2)))*1.645</f>
        <v>636.661605564526</v>
      </c>
    </row>
    <row r="16" spans="1:9" ht="14.25">
      <c r="A16" s="37" t="s">
        <v>13</v>
      </c>
      <c r="B16" s="9">
        <v>7</v>
      </c>
      <c r="C16" s="10">
        <v>14</v>
      </c>
      <c r="D16" s="11">
        <f aca="true" t="shared" si="5" ref="D16:D24">B16/B$15</f>
        <v>0.004169148302561048</v>
      </c>
      <c r="E16" s="9">
        <v>115</v>
      </c>
      <c r="F16" s="10">
        <v>116</v>
      </c>
      <c r="G16" s="1">
        <f aca="true" t="shared" si="6" ref="G16:G24">E16/E$15</f>
        <v>0.06973923590054579</v>
      </c>
      <c r="H16" s="17">
        <f aca="true" t="shared" si="7" ref="H16:H24">B16-E16</f>
        <v>-108</v>
      </c>
      <c r="I16" s="18">
        <f t="shared" si="4"/>
        <v>116.84177335182825</v>
      </c>
    </row>
    <row r="17" spans="1:9" ht="14.25">
      <c r="A17" s="37" t="s">
        <v>14</v>
      </c>
      <c r="B17" s="9">
        <v>112</v>
      </c>
      <c r="C17" s="10">
        <v>139</v>
      </c>
      <c r="D17" s="11">
        <f t="shared" si="5"/>
        <v>0.06670637284097677</v>
      </c>
      <c r="E17" s="9">
        <v>101</v>
      </c>
      <c r="F17" s="10">
        <v>102</v>
      </c>
      <c r="G17" s="1">
        <f t="shared" si="6"/>
        <v>0.061249241964827165</v>
      </c>
      <c r="H17" s="17">
        <f t="shared" si="7"/>
        <v>11</v>
      </c>
      <c r="I17" s="18">
        <f t="shared" si="4"/>
        <v>172.40939649566667</v>
      </c>
    </row>
    <row r="18" spans="1:9" ht="14.25">
      <c r="A18" s="37" t="s">
        <v>15</v>
      </c>
      <c r="B18" s="9">
        <v>31</v>
      </c>
      <c r="C18" s="10">
        <v>49</v>
      </c>
      <c r="D18" s="11">
        <f t="shared" si="5"/>
        <v>0.01846337105419893</v>
      </c>
      <c r="E18" s="9">
        <v>86</v>
      </c>
      <c r="F18" s="10">
        <v>97</v>
      </c>
      <c r="G18" s="1">
        <f t="shared" si="6"/>
        <v>0.05215281989084294</v>
      </c>
      <c r="H18" s="17">
        <f t="shared" si="7"/>
        <v>-55</v>
      </c>
      <c r="I18" s="18">
        <f t="shared" si="4"/>
        <v>108.67382389517725</v>
      </c>
    </row>
    <row r="19" spans="1:9" ht="14.25">
      <c r="A19" s="37" t="s">
        <v>16</v>
      </c>
      <c r="B19" s="9">
        <v>162</v>
      </c>
      <c r="C19" s="10">
        <v>126</v>
      </c>
      <c r="D19" s="11">
        <f t="shared" si="5"/>
        <v>0.09648600357355569</v>
      </c>
      <c r="E19" s="9">
        <v>0</v>
      </c>
      <c r="F19" s="10">
        <v>0</v>
      </c>
      <c r="G19" s="1">
        <f t="shared" si="6"/>
        <v>0</v>
      </c>
      <c r="H19" s="17">
        <f t="shared" si="7"/>
        <v>162</v>
      </c>
      <c r="I19" s="18">
        <f t="shared" si="4"/>
        <v>126.00000000000001</v>
      </c>
    </row>
    <row r="20" spans="1:9" ht="14.25">
      <c r="A20" s="37" t="s">
        <v>17</v>
      </c>
      <c r="B20" s="9">
        <v>62</v>
      </c>
      <c r="C20" s="10">
        <v>50</v>
      </c>
      <c r="D20" s="11">
        <f t="shared" si="5"/>
        <v>0.03692674210839786</v>
      </c>
      <c r="E20" s="9">
        <v>206</v>
      </c>
      <c r="F20" s="10">
        <v>231</v>
      </c>
      <c r="G20" s="1">
        <f t="shared" si="6"/>
        <v>0.1249241964827168</v>
      </c>
      <c r="H20" s="17">
        <f t="shared" si="7"/>
        <v>-144</v>
      </c>
      <c r="I20" s="18">
        <f t="shared" si="4"/>
        <v>236.34931774811622</v>
      </c>
    </row>
    <row r="21" spans="1:9" ht="14.25">
      <c r="A21" s="37" t="s">
        <v>18</v>
      </c>
      <c r="B21" s="9">
        <v>236</v>
      </c>
      <c r="C21" s="10">
        <v>152</v>
      </c>
      <c r="D21" s="11">
        <f t="shared" si="5"/>
        <v>0.1405598570577725</v>
      </c>
      <c r="E21" s="9">
        <v>304</v>
      </c>
      <c r="F21" s="10">
        <v>188</v>
      </c>
      <c r="G21" s="1">
        <f t="shared" si="6"/>
        <v>0.18435415403274713</v>
      </c>
      <c r="H21" s="17">
        <f t="shared" si="7"/>
        <v>-68</v>
      </c>
      <c r="I21" s="18">
        <f t="shared" si="4"/>
        <v>241.76021178018522</v>
      </c>
    </row>
    <row r="22" spans="1:9" ht="14.25">
      <c r="A22" s="37" t="s">
        <v>19</v>
      </c>
      <c r="B22" s="9">
        <v>196</v>
      </c>
      <c r="C22" s="10">
        <v>129</v>
      </c>
      <c r="D22" s="11">
        <f t="shared" si="5"/>
        <v>0.11673615247170935</v>
      </c>
      <c r="E22" s="9">
        <v>338</v>
      </c>
      <c r="F22" s="10">
        <v>208</v>
      </c>
      <c r="G22" s="1">
        <f t="shared" si="6"/>
        <v>0.20497271073377804</v>
      </c>
      <c r="H22" s="17">
        <f t="shared" si="7"/>
        <v>-142</v>
      </c>
      <c r="I22" s="18">
        <f t="shared" si="4"/>
        <v>244.7549795203358</v>
      </c>
    </row>
    <row r="23" spans="1:9" ht="14.25">
      <c r="A23" s="37" t="s">
        <v>20</v>
      </c>
      <c r="B23" s="9">
        <v>521</v>
      </c>
      <c r="C23" s="10">
        <v>296</v>
      </c>
      <c r="D23" s="11">
        <f t="shared" si="5"/>
        <v>0.3103037522334723</v>
      </c>
      <c r="E23" s="9">
        <v>360</v>
      </c>
      <c r="F23" s="10">
        <v>201</v>
      </c>
      <c r="G23" s="1">
        <f t="shared" si="6"/>
        <v>0.2183141297756216</v>
      </c>
      <c r="H23" s="17">
        <f t="shared" si="7"/>
        <v>161</v>
      </c>
      <c r="I23" s="18">
        <f t="shared" si="4"/>
        <v>357.79463383343244</v>
      </c>
    </row>
    <row r="24" spans="1:9" ht="14.25">
      <c r="A24" s="37" t="s">
        <v>21</v>
      </c>
      <c r="B24" s="9">
        <v>352</v>
      </c>
      <c r="C24" s="10">
        <v>155</v>
      </c>
      <c r="D24" s="11">
        <f t="shared" si="5"/>
        <v>0.20964860035735558</v>
      </c>
      <c r="E24" s="9">
        <v>139</v>
      </c>
      <c r="F24" s="10">
        <v>92</v>
      </c>
      <c r="G24" s="1">
        <f t="shared" si="6"/>
        <v>0.08429351121892056</v>
      </c>
      <c r="H24" s="17">
        <f t="shared" si="7"/>
        <v>213</v>
      </c>
      <c r="I24" s="18">
        <f t="shared" si="4"/>
        <v>180.24705268048075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1451</v>
      </c>
      <c r="C27" s="10">
        <v>272</v>
      </c>
      <c r="D27" s="1">
        <f>B27/B$27</f>
        <v>1</v>
      </c>
      <c r="E27" s="9">
        <v>1617</v>
      </c>
      <c r="F27" s="10">
        <v>327</v>
      </c>
      <c r="G27" s="1">
        <f>E27/E$27</f>
        <v>1</v>
      </c>
      <c r="H27" s="17">
        <f>B27-E27</f>
        <v>-166</v>
      </c>
      <c r="I27" s="18">
        <f>((SQRT((C27/1.645)^2+(F27/1.645)^2)))*1.645</f>
        <v>425.33868857652726</v>
      </c>
    </row>
    <row r="28" spans="1:9" ht="14.25">
      <c r="A28" s="37" t="s">
        <v>22</v>
      </c>
      <c r="B28" s="9">
        <v>130</v>
      </c>
      <c r="C28" s="10">
        <v>67</v>
      </c>
      <c r="D28" s="1">
        <f aca="true" t="shared" si="8" ref="D28:D36">B28/B$27</f>
        <v>0.08959338387319091</v>
      </c>
      <c r="E28" s="9">
        <v>102</v>
      </c>
      <c r="F28" s="10">
        <v>56</v>
      </c>
      <c r="G28" s="1">
        <f aca="true" t="shared" si="9" ref="G28:G36">E28/E$27</f>
        <v>0.06307977736549165</v>
      </c>
      <c r="H28" s="17">
        <f>B28-E28</f>
        <v>28</v>
      </c>
      <c r="I28" s="18">
        <f aca="true" t="shared" si="10" ref="I28:I36">((SQRT((C28/1.645)^2+(F28/1.645)^2)))*1.645</f>
        <v>87.3212459828649</v>
      </c>
    </row>
    <row r="29" spans="1:9" ht="14.25">
      <c r="A29" s="37" t="s">
        <v>23</v>
      </c>
      <c r="B29" s="9">
        <v>229</v>
      </c>
      <c r="C29" s="10">
        <v>98</v>
      </c>
      <c r="D29" s="1">
        <f t="shared" si="8"/>
        <v>0.1578221915920055</v>
      </c>
      <c r="E29" s="9">
        <v>551</v>
      </c>
      <c r="F29" s="10">
        <v>193</v>
      </c>
      <c r="G29" s="1">
        <f t="shared" si="9"/>
        <v>0.34075448361162647</v>
      </c>
      <c r="H29" s="17">
        <f aca="true" t="shared" si="11" ref="H29:H36">B29-E29</f>
        <v>-322</v>
      </c>
      <c r="I29" s="18">
        <f t="shared" si="10"/>
        <v>216.45553815968768</v>
      </c>
    </row>
    <row r="30" spans="1:9" ht="14.25">
      <c r="A30" s="37" t="s">
        <v>14</v>
      </c>
      <c r="B30" s="9">
        <v>56</v>
      </c>
      <c r="C30" s="10">
        <v>49</v>
      </c>
      <c r="D30" s="1">
        <f t="shared" si="8"/>
        <v>0.03859407305306685</v>
      </c>
      <c r="E30" s="9">
        <v>159</v>
      </c>
      <c r="F30" s="10">
        <v>118</v>
      </c>
      <c r="G30" s="1">
        <f t="shared" si="9"/>
        <v>0.09833024118738404</v>
      </c>
      <c r="H30" s="17">
        <f t="shared" si="11"/>
        <v>-103</v>
      </c>
      <c r="I30" s="18">
        <f t="shared" si="10"/>
        <v>127.76932339180638</v>
      </c>
    </row>
    <row r="31" spans="1:9" ht="14.25">
      <c r="A31" s="37" t="s">
        <v>15</v>
      </c>
      <c r="B31" s="9">
        <v>119</v>
      </c>
      <c r="C31" s="10">
        <v>58</v>
      </c>
      <c r="D31" s="1">
        <f t="shared" si="8"/>
        <v>0.08201240523776705</v>
      </c>
      <c r="E31" s="9">
        <v>56</v>
      </c>
      <c r="F31" s="10">
        <v>43</v>
      </c>
      <c r="G31" s="1">
        <f t="shared" si="9"/>
        <v>0.03463203463203463</v>
      </c>
      <c r="H31" s="17">
        <f t="shared" si="11"/>
        <v>63</v>
      </c>
      <c r="I31" s="18">
        <f t="shared" si="10"/>
        <v>72.20110802473879</v>
      </c>
    </row>
    <row r="32" spans="1:9" ht="14.25">
      <c r="A32" s="37" t="s">
        <v>16</v>
      </c>
      <c r="B32" s="9">
        <v>215</v>
      </c>
      <c r="C32" s="10">
        <v>131</v>
      </c>
      <c r="D32" s="1">
        <f t="shared" si="8"/>
        <v>0.1481736733287388</v>
      </c>
      <c r="E32" s="9">
        <v>129</v>
      </c>
      <c r="F32" s="10">
        <v>85</v>
      </c>
      <c r="G32" s="1">
        <f t="shared" si="9"/>
        <v>0.07977736549165121</v>
      </c>
      <c r="H32" s="17">
        <f t="shared" si="11"/>
        <v>86</v>
      </c>
      <c r="I32" s="18">
        <f t="shared" si="10"/>
        <v>156.16017418023074</v>
      </c>
    </row>
    <row r="33" spans="1:9" ht="14.25">
      <c r="A33" s="37" t="s">
        <v>17</v>
      </c>
      <c r="B33" s="9">
        <v>236</v>
      </c>
      <c r="C33" s="10">
        <v>139</v>
      </c>
      <c r="D33" s="1">
        <f t="shared" si="8"/>
        <v>0.16264645072363887</v>
      </c>
      <c r="E33" s="9">
        <v>257</v>
      </c>
      <c r="F33" s="10">
        <v>158</v>
      </c>
      <c r="G33" s="1">
        <f t="shared" si="9"/>
        <v>0.15893630179344465</v>
      </c>
      <c r="H33" s="17">
        <f t="shared" si="11"/>
        <v>-21</v>
      </c>
      <c r="I33" s="18">
        <f t="shared" si="10"/>
        <v>210.44001520623402</v>
      </c>
    </row>
    <row r="34" spans="1:9" ht="14.25">
      <c r="A34" s="37" t="s">
        <v>24</v>
      </c>
      <c r="B34" s="9">
        <v>144</v>
      </c>
      <c r="C34" s="10">
        <v>77</v>
      </c>
      <c r="D34" s="1">
        <f t="shared" si="8"/>
        <v>0.09924190213645762</v>
      </c>
      <c r="E34" s="9">
        <v>153</v>
      </c>
      <c r="F34" s="10">
        <v>88</v>
      </c>
      <c r="G34" s="1">
        <f t="shared" si="9"/>
        <v>0.09461966604823747</v>
      </c>
      <c r="H34" s="17">
        <f t="shared" si="11"/>
        <v>-9</v>
      </c>
      <c r="I34" s="18">
        <f t="shared" si="10"/>
        <v>116.93160394008115</v>
      </c>
    </row>
    <row r="35" spans="1:9" ht="14.25">
      <c r="A35" s="37" t="s">
        <v>25</v>
      </c>
      <c r="B35" s="9">
        <v>63</v>
      </c>
      <c r="C35" s="10">
        <v>37</v>
      </c>
      <c r="D35" s="1">
        <f t="shared" si="8"/>
        <v>0.043418332184700204</v>
      </c>
      <c r="E35" s="9">
        <v>114</v>
      </c>
      <c r="F35" s="10">
        <v>82</v>
      </c>
      <c r="G35" s="1">
        <f t="shared" si="9"/>
        <v>0.07050092764378478</v>
      </c>
      <c r="H35" s="17">
        <f t="shared" si="11"/>
        <v>-51</v>
      </c>
      <c r="I35" s="18">
        <f t="shared" si="10"/>
        <v>89.96110270555825</v>
      </c>
    </row>
    <row r="36" spans="1:9" ht="14.25">
      <c r="A36" s="37" t="s">
        <v>26</v>
      </c>
      <c r="B36" s="9">
        <v>259</v>
      </c>
      <c r="C36" s="10">
        <v>101</v>
      </c>
      <c r="D36" s="1">
        <f t="shared" si="8"/>
        <v>0.17849758787043418</v>
      </c>
      <c r="E36" s="9">
        <v>96</v>
      </c>
      <c r="F36" s="10">
        <v>65</v>
      </c>
      <c r="G36" s="1">
        <f t="shared" si="9"/>
        <v>0.059369202226345084</v>
      </c>
      <c r="H36" s="17">
        <f t="shared" si="11"/>
        <v>163</v>
      </c>
      <c r="I36" s="18">
        <f t="shared" si="10"/>
        <v>120.10828447696686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Calvert County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19">
        <v>741</v>
      </c>
      <c r="C7" s="19">
        <v>223</v>
      </c>
      <c r="D7" s="11">
        <f aca="true" t="shared" si="0" ref="D7:D12">B7/B$7</f>
        <v>1</v>
      </c>
      <c r="E7" s="20">
        <v>22</v>
      </c>
      <c r="F7" s="19">
        <v>29</v>
      </c>
      <c r="G7" s="1">
        <f aca="true" t="shared" si="1" ref="G7:G12">E7/E$7</f>
        <v>1</v>
      </c>
      <c r="H7" s="17">
        <f aca="true" t="shared" si="2" ref="H7:H12">B7-E7</f>
        <v>719</v>
      </c>
      <c r="I7" s="18">
        <f aca="true" t="shared" si="3" ref="I7:I12">((SQRT((C7/1.645)^2+(F7/1.645)^2)))*1.645</f>
        <v>224.87774456357394</v>
      </c>
    </row>
    <row r="8" spans="1:9" ht="14.25">
      <c r="A8" s="31" t="s">
        <v>8</v>
      </c>
      <c r="B8" s="19">
        <v>17</v>
      </c>
      <c r="C8" s="19">
        <v>23</v>
      </c>
      <c r="D8" s="11">
        <f t="shared" si="0"/>
        <v>0.022941970310391364</v>
      </c>
      <c r="E8" s="20">
        <v>0</v>
      </c>
      <c r="F8" s="19">
        <v>0</v>
      </c>
      <c r="G8" s="1">
        <f t="shared" si="1"/>
        <v>0</v>
      </c>
      <c r="H8" s="17">
        <f t="shared" si="2"/>
        <v>17</v>
      </c>
      <c r="I8" s="18">
        <f t="shared" si="3"/>
        <v>23</v>
      </c>
    </row>
    <row r="9" spans="1:9" ht="14.25">
      <c r="A9" s="31" t="s">
        <v>9</v>
      </c>
      <c r="B9" s="9">
        <v>195</v>
      </c>
      <c r="C9" s="10">
        <v>132</v>
      </c>
      <c r="D9" s="11">
        <f t="shared" si="0"/>
        <v>0.2631578947368421</v>
      </c>
      <c r="E9" s="9">
        <v>0</v>
      </c>
      <c r="F9" s="10">
        <v>0</v>
      </c>
      <c r="G9" s="1">
        <f t="shared" si="1"/>
        <v>0</v>
      </c>
      <c r="H9" s="17">
        <f t="shared" si="2"/>
        <v>195</v>
      </c>
      <c r="I9" s="18">
        <f t="shared" si="3"/>
        <v>132</v>
      </c>
    </row>
    <row r="10" spans="1:9" ht="14.25">
      <c r="A10" s="31" t="s">
        <v>10</v>
      </c>
      <c r="B10" s="19">
        <v>306</v>
      </c>
      <c r="C10" s="19">
        <v>142</v>
      </c>
      <c r="D10" s="11">
        <f t="shared" si="0"/>
        <v>0.41295546558704455</v>
      </c>
      <c r="E10" s="20">
        <v>22</v>
      </c>
      <c r="F10" s="19">
        <v>29</v>
      </c>
      <c r="G10" s="1">
        <f t="shared" si="1"/>
        <v>1</v>
      </c>
      <c r="H10" s="17">
        <f t="shared" si="2"/>
        <v>284</v>
      </c>
      <c r="I10" s="18">
        <f t="shared" si="3"/>
        <v>144.9310180741169</v>
      </c>
    </row>
    <row r="11" spans="1:9" ht="14.25">
      <c r="A11" s="31" t="s">
        <v>11</v>
      </c>
      <c r="B11" s="9">
        <v>146</v>
      </c>
      <c r="C11" s="10">
        <v>91</v>
      </c>
      <c r="D11" s="11">
        <f t="shared" si="0"/>
        <v>0.1970310391363023</v>
      </c>
      <c r="E11" s="9">
        <v>0</v>
      </c>
      <c r="F11" s="10">
        <v>0</v>
      </c>
      <c r="G11" s="1">
        <f t="shared" si="1"/>
        <v>0</v>
      </c>
      <c r="H11" s="17">
        <f t="shared" si="2"/>
        <v>146</v>
      </c>
      <c r="I11" s="18">
        <f t="shared" si="3"/>
        <v>91</v>
      </c>
    </row>
    <row r="12" spans="1:9" ht="14.25">
      <c r="A12" s="31" t="s">
        <v>12</v>
      </c>
      <c r="B12" s="9">
        <v>77</v>
      </c>
      <c r="C12" s="10">
        <v>57</v>
      </c>
      <c r="D12" s="11">
        <f t="shared" si="0"/>
        <v>0.1039136302294197</v>
      </c>
      <c r="E12" s="9">
        <v>0</v>
      </c>
      <c r="F12" s="10">
        <v>0</v>
      </c>
      <c r="G12" s="1">
        <f t="shared" si="1"/>
        <v>0</v>
      </c>
      <c r="H12" s="17">
        <f t="shared" si="2"/>
        <v>77</v>
      </c>
      <c r="I12" s="18">
        <f t="shared" si="3"/>
        <v>57.00000000000001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1064</v>
      </c>
      <c r="C15" s="10">
        <v>388</v>
      </c>
      <c r="D15" s="11">
        <f>B15/B$15</f>
        <v>1</v>
      </c>
      <c r="E15" s="9">
        <v>304</v>
      </c>
      <c r="F15" s="10">
        <v>304</v>
      </c>
      <c r="G15" s="1">
        <f>E15/E$15</f>
        <v>1</v>
      </c>
      <c r="H15" s="17">
        <f>B15-E15</f>
        <v>760</v>
      </c>
      <c r="I15" s="18">
        <f aca="true" t="shared" si="4" ref="I15:I22">((SQRT((C15/1.645)^2+(F15/1.645)^2)))*1.645</f>
        <v>492.90972804358404</v>
      </c>
    </row>
    <row r="16" spans="1:9" ht="14.25">
      <c r="A16" s="31" t="s">
        <v>13</v>
      </c>
      <c r="B16" s="9">
        <v>0</v>
      </c>
      <c r="C16" s="10">
        <v>0</v>
      </c>
      <c r="D16" s="11">
        <f aca="true" t="shared" si="5" ref="D16:D22">B16/B$15</f>
        <v>0</v>
      </c>
      <c r="E16" s="9">
        <v>23</v>
      </c>
      <c r="F16" s="10">
        <v>35</v>
      </c>
      <c r="G16" s="1">
        <f aca="true" t="shared" si="6" ref="G16:G24">E16/E$15</f>
        <v>0.0756578947368421</v>
      </c>
      <c r="H16" s="17">
        <f aca="true" t="shared" si="7" ref="H16:H22">B16-E16</f>
        <v>-23</v>
      </c>
      <c r="I16" s="18">
        <f t="shared" si="4"/>
        <v>35</v>
      </c>
    </row>
    <row r="17" spans="1:9" ht="14.25">
      <c r="A17" s="31" t="s">
        <v>14</v>
      </c>
      <c r="B17" s="9">
        <v>12</v>
      </c>
      <c r="C17" s="10">
        <v>21</v>
      </c>
      <c r="D17" s="11">
        <f t="shared" si="5"/>
        <v>0.011278195488721804</v>
      </c>
      <c r="E17" s="9">
        <v>24</v>
      </c>
      <c r="F17" s="10">
        <v>27</v>
      </c>
      <c r="G17" s="1">
        <f t="shared" si="6"/>
        <v>0.07894736842105263</v>
      </c>
      <c r="H17" s="17">
        <f t="shared" si="7"/>
        <v>-12</v>
      </c>
      <c r="I17" s="18">
        <f t="shared" si="4"/>
        <v>34.20526275297414</v>
      </c>
    </row>
    <row r="18" spans="1:9" ht="14.25">
      <c r="A18" s="31" t="s">
        <v>15</v>
      </c>
      <c r="B18" s="9">
        <v>41</v>
      </c>
      <c r="C18" s="10">
        <v>51</v>
      </c>
      <c r="D18" s="11">
        <f t="shared" si="5"/>
        <v>0.03853383458646616</v>
      </c>
      <c r="E18" s="9">
        <v>0</v>
      </c>
      <c r="F18" s="10">
        <v>0</v>
      </c>
      <c r="G18" s="1">
        <f t="shared" si="6"/>
        <v>0</v>
      </c>
      <c r="H18" s="17">
        <f t="shared" si="7"/>
        <v>41</v>
      </c>
      <c r="I18" s="18">
        <f t="shared" si="4"/>
        <v>51</v>
      </c>
    </row>
    <row r="19" spans="1:9" ht="14.25">
      <c r="A19" s="31" t="s">
        <v>16</v>
      </c>
      <c r="B19" s="9">
        <v>0</v>
      </c>
      <c r="C19" s="10">
        <v>0</v>
      </c>
      <c r="D19" s="11">
        <f t="shared" si="5"/>
        <v>0</v>
      </c>
      <c r="E19" s="9">
        <v>0</v>
      </c>
      <c r="F19" s="10">
        <v>0</v>
      </c>
      <c r="G19" s="1">
        <f t="shared" si="6"/>
        <v>0</v>
      </c>
      <c r="H19" s="17">
        <f t="shared" si="7"/>
        <v>0</v>
      </c>
      <c r="I19" s="18">
        <f t="shared" si="4"/>
        <v>0</v>
      </c>
    </row>
    <row r="20" spans="1:9" ht="14.25">
      <c r="A20" s="31" t="s">
        <v>17</v>
      </c>
      <c r="B20" s="9">
        <v>98</v>
      </c>
      <c r="C20" s="10">
        <v>95</v>
      </c>
      <c r="D20" s="11">
        <f t="shared" si="5"/>
        <v>0.09210526315789473</v>
      </c>
      <c r="E20" s="9">
        <v>31</v>
      </c>
      <c r="F20" s="10">
        <v>39</v>
      </c>
      <c r="G20" s="1">
        <f t="shared" si="6"/>
        <v>0.10197368421052631</v>
      </c>
      <c r="H20" s="17">
        <f t="shared" si="7"/>
        <v>67</v>
      </c>
      <c r="I20" s="18">
        <f t="shared" si="4"/>
        <v>102.69371937952194</v>
      </c>
    </row>
    <row r="21" spans="1:9" ht="14.25">
      <c r="A21" s="31" t="s">
        <v>18</v>
      </c>
      <c r="B21" s="9">
        <v>194</v>
      </c>
      <c r="C21" s="10">
        <v>123</v>
      </c>
      <c r="D21" s="11">
        <f t="shared" si="5"/>
        <v>0.18233082706766918</v>
      </c>
      <c r="E21" s="9">
        <v>210</v>
      </c>
      <c r="F21" s="10">
        <v>297</v>
      </c>
      <c r="G21" s="1">
        <f t="shared" si="6"/>
        <v>0.6907894736842105</v>
      </c>
      <c r="H21" s="17">
        <f t="shared" si="7"/>
        <v>-16</v>
      </c>
      <c r="I21" s="18">
        <f t="shared" si="4"/>
        <v>321.4622839463442</v>
      </c>
    </row>
    <row r="22" spans="1:9" ht="14.25">
      <c r="A22" s="31" t="s">
        <v>19</v>
      </c>
      <c r="B22" s="9">
        <v>368</v>
      </c>
      <c r="C22" s="10">
        <v>272</v>
      </c>
      <c r="D22" s="11">
        <f t="shared" si="5"/>
        <v>0.3458646616541353</v>
      </c>
      <c r="E22" s="9">
        <v>16</v>
      </c>
      <c r="F22" s="10">
        <v>25</v>
      </c>
      <c r="G22" s="1">
        <f t="shared" si="6"/>
        <v>0.05263157894736842</v>
      </c>
      <c r="H22" s="17">
        <f t="shared" si="7"/>
        <v>352</v>
      </c>
      <c r="I22" s="18">
        <f t="shared" si="4"/>
        <v>273.1464808486465</v>
      </c>
    </row>
    <row r="23" spans="1:9" ht="14.25">
      <c r="A23" s="31" t="s">
        <v>20</v>
      </c>
      <c r="B23" s="9">
        <v>271</v>
      </c>
      <c r="C23" s="10">
        <v>213</v>
      </c>
      <c r="D23" s="11">
        <f>B23/B$15</f>
        <v>0.25469924812030076</v>
      </c>
      <c r="E23" s="9">
        <v>0</v>
      </c>
      <c r="F23" s="10">
        <v>0</v>
      </c>
      <c r="G23" s="1">
        <f t="shared" si="6"/>
        <v>0</v>
      </c>
      <c r="H23" s="17">
        <f>B23-E23</f>
        <v>271</v>
      </c>
      <c r="I23" s="18">
        <f>((SQRT((C23/1.645)^2+(F23/1.645)^2)))*1.645</f>
        <v>213</v>
      </c>
    </row>
    <row r="24" spans="1:9" ht="14.25">
      <c r="A24" s="31" t="s">
        <v>21</v>
      </c>
      <c r="B24" s="9">
        <v>80</v>
      </c>
      <c r="C24" s="10">
        <v>65</v>
      </c>
      <c r="D24" s="11">
        <f>B24/B$15</f>
        <v>0.07518796992481203</v>
      </c>
      <c r="E24" s="9">
        <v>0</v>
      </c>
      <c r="F24" s="10">
        <v>0</v>
      </c>
      <c r="G24" s="1">
        <f t="shared" si="6"/>
        <v>0</v>
      </c>
      <c r="H24" s="17">
        <f>B24-E24</f>
        <v>80</v>
      </c>
      <c r="I24" s="18">
        <f>((SQRT((C24/1.645)^2+(F24/1.645)^2)))*1.645</f>
        <v>65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919</v>
      </c>
      <c r="C27" s="10">
        <v>262</v>
      </c>
      <c r="D27" s="11">
        <f>B27/B$27</f>
        <v>1</v>
      </c>
      <c r="E27" s="9">
        <v>819</v>
      </c>
      <c r="F27" s="10">
        <v>226</v>
      </c>
      <c r="G27" s="11">
        <f>E27/E$27</f>
        <v>1</v>
      </c>
      <c r="H27" s="17">
        <f>B27-E27</f>
        <v>100</v>
      </c>
      <c r="I27" s="18">
        <f>((SQRT((C27/1.645)^2+(F27/1.645)^2)))*1.645</f>
        <v>346.0057802985378</v>
      </c>
    </row>
    <row r="28" spans="1:9" ht="14.25">
      <c r="A28" s="31" t="s">
        <v>22</v>
      </c>
      <c r="B28" s="9">
        <v>60</v>
      </c>
      <c r="C28" s="10">
        <v>56</v>
      </c>
      <c r="D28" s="11">
        <f aca="true" t="shared" si="8" ref="D28:D36">B28/B$27</f>
        <v>0.06528835690968444</v>
      </c>
      <c r="E28" s="9">
        <v>132</v>
      </c>
      <c r="F28" s="10">
        <v>85</v>
      </c>
      <c r="G28" s="11">
        <f aca="true" t="shared" si="9" ref="G28:G36">E28/E$27</f>
        <v>0.16117216117216118</v>
      </c>
      <c r="H28" s="17">
        <f>B28-E28</f>
        <v>-72</v>
      </c>
      <c r="I28" s="18">
        <f aca="true" t="shared" si="10" ref="I28:I36">((SQRT((C28/1.645)^2+(F28/1.645)^2)))*1.645</f>
        <v>101.78899744078434</v>
      </c>
    </row>
    <row r="29" spans="1:9" ht="14.25">
      <c r="A29" s="31" t="s">
        <v>23</v>
      </c>
      <c r="B29" s="9">
        <v>231</v>
      </c>
      <c r="C29" s="10">
        <v>128</v>
      </c>
      <c r="D29" s="11">
        <f t="shared" si="8"/>
        <v>0.2513601741022851</v>
      </c>
      <c r="E29" s="9">
        <v>498</v>
      </c>
      <c r="F29" s="10">
        <v>182</v>
      </c>
      <c r="G29" s="11">
        <f t="shared" si="9"/>
        <v>0.608058608058608</v>
      </c>
      <c r="H29" s="17">
        <f aca="true" t="shared" si="11" ref="H29:H36">B29-E29</f>
        <v>-267</v>
      </c>
      <c r="I29" s="18">
        <f t="shared" si="10"/>
        <v>222.503932549517</v>
      </c>
    </row>
    <row r="30" spans="1:9" ht="14.25">
      <c r="A30" s="31" t="s">
        <v>14</v>
      </c>
      <c r="B30" s="9">
        <v>138</v>
      </c>
      <c r="C30" s="10">
        <v>114</v>
      </c>
      <c r="D30" s="11">
        <f t="shared" si="8"/>
        <v>0.1501632208922742</v>
      </c>
      <c r="E30" s="9">
        <v>33</v>
      </c>
      <c r="F30" s="10">
        <v>34</v>
      </c>
      <c r="G30" s="11">
        <f t="shared" si="9"/>
        <v>0.040293040293040296</v>
      </c>
      <c r="H30" s="17">
        <f t="shared" si="11"/>
        <v>105</v>
      </c>
      <c r="I30" s="18">
        <f t="shared" si="10"/>
        <v>118.96217886370441</v>
      </c>
    </row>
    <row r="31" spans="1:9" ht="14.25">
      <c r="A31" s="31" t="s">
        <v>15</v>
      </c>
      <c r="B31" s="9">
        <v>41</v>
      </c>
      <c r="C31" s="10">
        <v>51</v>
      </c>
      <c r="D31" s="11">
        <f t="shared" si="8"/>
        <v>0.04461371055495103</v>
      </c>
      <c r="E31" s="9">
        <v>12</v>
      </c>
      <c r="F31" s="10">
        <v>19</v>
      </c>
      <c r="G31" s="11">
        <f t="shared" si="9"/>
        <v>0.014652014652014652</v>
      </c>
      <c r="H31" s="17">
        <f t="shared" si="11"/>
        <v>29</v>
      </c>
      <c r="I31" s="18">
        <f t="shared" si="10"/>
        <v>54.42425929675112</v>
      </c>
    </row>
    <row r="32" spans="1:9" ht="14.25">
      <c r="A32" s="31" t="s">
        <v>16</v>
      </c>
      <c r="B32" s="9">
        <v>29</v>
      </c>
      <c r="C32" s="10">
        <v>31</v>
      </c>
      <c r="D32" s="11">
        <f t="shared" si="8"/>
        <v>0.031556039173014146</v>
      </c>
      <c r="E32" s="9">
        <v>33</v>
      </c>
      <c r="F32" s="10">
        <v>50</v>
      </c>
      <c r="G32" s="11">
        <f t="shared" si="9"/>
        <v>0.040293040293040296</v>
      </c>
      <c r="H32" s="17">
        <f t="shared" si="11"/>
        <v>-4</v>
      </c>
      <c r="I32" s="18">
        <f t="shared" si="10"/>
        <v>58.83026432033091</v>
      </c>
    </row>
    <row r="33" spans="1:9" ht="14.25">
      <c r="A33" s="31" t="s">
        <v>17</v>
      </c>
      <c r="B33" s="9">
        <v>140</v>
      </c>
      <c r="C33" s="10">
        <v>91</v>
      </c>
      <c r="D33" s="11">
        <f t="shared" si="8"/>
        <v>0.15233949945593037</v>
      </c>
      <c r="E33" s="9">
        <v>57</v>
      </c>
      <c r="F33" s="10">
        <v>49</v>
      </c>
      <c r="G33" s="11">
        <f t="shared" si="9"/>
        <v>0.0695970695970696</v>
      </c>
      <c r="H33" s="17">
        <f t="shared" si="11"/>
        <v>83</v>
      </c>
      <c r="I33" s="18">
        <f t="shared" si="10"/>
        <v>103.3537614216338</v>
      </c>
    </row>
    <row r="34" spans="1:9" ht="14.25">
      <c r="A34" s="31" t="s">
        <v>24</v>
      </c>
      <c r="B34" s="9">
        <v>198</v>
      </c>
      <c r="C34" s="10">
        <v>142</v>
      </c>
      <c r="D34" s="11">
        <f t="shared" si="8"/>
        <v>0.21545157780195864</v>
      </c>
      <c r="E34" s="9">
        <v>35</v>
      </c>
      <c r="F34" s="10">
        <v>54</v>
      </c>
      <c r="G34" s="11">
        <f t="shared" si="9"/>
        <v>0.042735042735042736</v>
      </c>
      <c r="H34" s="17">
        <f t="shared" si="11"/>
        <v>163</v>
      </c>
      <c r="I34" s="18">
        <f t="shared" si="10"/>
        <v>151.92103211866356</v>
      </c>
    </row>
    <row r="35" spans="1:9" ht="14.25">
      <c r="A35" s="31" t="s">
        <v>25</v>
      </c>
      <c r="B35" s="9">
        <v>30</v>
      </c>
      <c r="C35" s="10">
        <v>35</v>
      </c>
      <c r="D35" s="11">
        <f t="shared" si="8"/>
        <v>0.03264417845484222</v>
      </c>
      <c r="E35" s="9">
        <v>0</v>
      </c>
      <c r="F35" s="10">
        <v>0</v>
      </c>
      <c r="G35" s="11">
        <f t="shared" si="9"/>
        <v>0</v>
      </c>
      <c r="H35" s="17">
        <f t="shared" si="11"/>
        <v>30</v>
      </c>
      <c r="I35" s="18">
        <f t="shared" si="10"/>
        <v>35</v>
      </c>
    </row>
    <row r="36" spans="1:9" ht="14.25">
      <c r="A36" s="31" t="s">
        <v>26</v>
      </c>
      <c r="B36" s="9">
        <v>52</v>
      </c>
      <c r="C36" s="10">
        <v>57</v>
      </c>
      <c r="D36" s="11">
        <f t="shared" si="8"/>
        <v>0.056583242655059846</v>
      </c>
      <c r="E36" s="9">
        <v>19</v>
      </c>
      <c r="F36" s="10">
        <v>31</v>
      </c>
      <c r="G36" s="11">
        <f t="shared" si="9"/>
        <v>0.0231990231990232</v>
      </c>
      <c r="H36" s="17">
        <f t="shared" si="11"/>
        <v>33</v>
      </c>
      <c r="I36" s="18">
        <f t="shared" si="10"/>
        <v>64.88451279003334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Calvert County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19">
        <v>125</v>
      </c>
      <c r="C7" s="19">
        <v>86</v>
      </c>
      <c r="D7" s="11">
        <f aca="true" t="shared" si="0" ref="D7:D12">B7/B$7</f>
        <v>1</v>
      </c>
      <c r="E7" s="9">
        <v>0</v>
      </c>
      <c r="F7" s="10">
        <v>0</v>
      </c>
      <c r="G7" s="1">
        <v>0</v>
      </c>
      <c r="H7" s="17">
        <f aca="true" t="shared" si="1" ref="H7:H12">B7-E7</f>
        <v>125</v>
      </c>
      <c r="I7" s="18">
        <f aca="true" t="shared" si="2" ref="I7:I12">((SQRT((C7/1.645)^2+(F7/1.645)^2)))*1.645</f>
        <v>86</v>
      </c>
    </row>
    <row r="8" spans="1:9" ht="14.25">
      <c r="A8" s="25" t="s">
        <v>8</v>
      </c>
      <c r="B8" s="19">
        <v>0</v>
      </c>
      <c r="C8" s="19">
        <v>0</v>
      </c>
      <c r="D8" s="11">
        <f t="shared" si="0"/>
        <v>0</v>
      </c>
      <c r="E8" s="9">
        <v>0</v>
      </c>
      <c r="F8" s="10">
        <v>0</v>
      </c>
      <c r="G8" s="1">
        <v>0</v>
      </c>
      <c r="H8" s="17">
        <f t="shared" si="1"/>
        <v>0</v>
      </c>
      <c r="I8" s="18">
        <f t="shared" si="2"/>
        <v>0</v>
      </c>
    </row>
    <row r="9" spans="1:9" ht="14.25">
      <c r="A9" s="25" t="s">
        <v>9</v>
      </c>
      <c r="B9" s="9">
        <v>10</v>
      </c>
      <c r="C9" s="10">
        <v>16</v>
      </c>
      <c r="D9" s="11">
        <f>B9/B$7</f>
        <v>0.08</v>
      </c>
      <c r="E9" s="9">
        <v>0</v>
      </c>
      <c r="F9" s="10">
        <v>0</v>
      </c>
      <c r="G9" s="1">
        <v>0</v>
      </c>
      <c r="H9" s="17">
        <f t="shared" si="1"/>
        <v>10</v>
      </c>
      <c r="I9" s="18">
        <f>((SQRT((C9/1.645)^2+(F9/1.645)^2)))*1.645</f>
        <v>16</v>
      </c>
    </row>
    <row r="10" spans="1:9" ht="14.25">
      <c r="A10" s="25" t="s">
        <v>10</v>
      </c>
      <c r="B10" s="19">
        <v>56</v>
      </c>
      <c r="C10" s="19">
        <v>72</v>
      </c>
      <c r="D10" s="11">
        <f>B10/B$7</f>
        <v>0.448</v>
      </c>
      <c r="E10" s="9">
        <v>0</v>
      </c>
      <c r="F10" s="10">
        <v>0</v>
      </c>
      <c r="G10" s="1">
        <v>0</v>
      </c>
      <c r="H10" s="17">
        <f t="shared" si="1"/>
        <v>56</v>
      </c>
      <c r="I10" s="18">
        <f>((SQRT((C10/1.645)^2+(F10/1.645)^2)))*1.645</f>
        <v>72</v>
      </c>
    </row>
    <row r="11" spans="1:9" ht="14.25">
      <c r="A11" s="25" t="s">
        <v>11</v>
      </c>
      <c r="B11" s="9">
        <v>33</v>
      </c>
      <c r="C11" s="10">
        <v>32</v>
      </c>
      <c r="D11" s="11">
        <f t="shared" si="0"/>
        <v>0.264</v>
      </c>
      <c r="E11" s="9">
        <v>0</v>
      </c>
      <c r="F11" s="10">
        <v>0</v>
      </c>
      <c r="G11" s="1">
        <v>0</v>
      </c>
      <c r="H11" s="17">
        <f t="shared" si="1"/>
        <v>33</v>
      </c>
      <c r="I11" s="18">
        <f t="shared" si="2"/>
        <v>32</v>
      </c>
    </row>
    <row r="12" spans="1:9" ht="14.25">
      <c r="A12" s="25" t="s">
        <v>12</v>
      </c>
      <c r="B12" s="9">
        <v>26</v>
      </c>
      <c r="C12" s="10">
        <v>31</v>
      </c>
      <c r="D12" s="11">
        <f t="shared" si="0"/>
        <v>0.208</v>
      </c>
      <c r="E12" s="9">
        <v>0</v>
      </c>
      <c r="F12" s="10">
        <v>0</v>
      </c>
      <c r="G12" s="1">
        <v>0</v>
      </c>
      <c r="H12" s="17">
        <f t="shared" si="1"/>
        <v>26</v>
      </c>
      <c r="I12" s="18">
        <f t="shared" si="2"/>
        <v>31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173</v>
      </c>
      <c r="C15" s="10">
        <v>116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173</v>
      </c>
      <c r="I15" s="18">
        <f aca="true" t="shared" si="3" ref="I15:I24">((SQRT((C15/1.645)^2+(F15/1.645)^2)))*1.645</f>
        <v>115.99999999999999</v>
      </c>
    </row>
    <row r="16" spans="1:9" ht="14.25">
      <c r="A16" s="25" t="s">
        <v>13</v>
      </c>
      <c r="B16" s="9">
        <v>0</v>
      </c>
      <c r="C16" s="10">
        <v>0</v>
      </c>
      <c r="D16" s="11">
        <f aca="true" t="shared" si="4" ref="D16:D24">B16/B$15</f>
        <v>0</v>
      </c>
      <c r="E16" s="9">
        <v>0</v>
      </c>
      <c r="F16" s="10">
        <v>0</v>
      </c>
      <c r="G16" s="1">
        <v>0</v>
      </c>
      <c r="H16" s="17">
        <f aca="true" t="shared" si="5" ref="H16:H24">B16-E16</f>
        <v>0</v>
      </c>
      <c r="I16" s="18">
        <f t="shared" si="3"/>
        <v>0</v>
      </c>
    </row>
    <row r="17" spans="1:9" ht="14.25">
      <c r="A17" s="25" t="s">
        <v>14</v>
      </c>
      <c r="B17" s="9">
        <v>0</v>
      </c>
      <c r="C17" s="10">
        <v>0</v>
      </c>
      <c r="D17" s="11">
        <f t="shared" si="4"/>
        <v>0</v>
      </c>
      <c r="E17" s="9">
        <v>0</v>
      </c>
      <c r="F17" s="10">
        <v>0</v>
      </c>
      <c r="G17" s="1">
        <v>0</v>
      </c>
      <c r="H17" s="17">
        <f t="shared" si="5"/>
        <v>0</v>
      </c>
      <c r="I17" s="18">
        <f t="shared" si="3"/>
        <v>0</v>
      </c>
    </row>
    <row r="18" spans="1:9" ht="14.25">
      <c r="A18" s="25" t="s">
        <v>15</v>
      </c>
      <c r="B18" s="9">
        <v>0</v>
      </c>
      <c r="C18" s="10">
        <v>0</v>
      </c>
      <c r="D18" s="11">
        <f t="shared" si="4"/>
        <v>0</v>
      </c>
      <c r="E18" s="9">
        <v>0</v>
      </c>
      <c r="F18" s="10">
        <v>0</v>
      </c>
      <c r="G18" s="1">
        <v>0</v>
      </c>
      <c r="H18" s="17">
        <f t="shared" si="5"/>
        <v>0</v>
      </c>
      <c r="I18" s="18">
        <f t="shared" si="3"/>
        <v>0</v>
      </c>
    </row>
    <row r="19" spans="1:9" ht="14.25">
      <c r="A19" s="25" t="s">
        <v>16</v>
      </c>
      <c r="B19" s="9">
        <v>0</v>
      </c>
      <c r="C19" s="10">
        <v>0</v>
      </c>
      <c r="D19" s="11">
        <f t="shared" si="4"/>
        <v>0</v>
      </c>
      <c r="E19" s="9">
        <v>0</v>
      </c>
      <c r="F19" s="10">
        <v>0</v>
      </c>
      <c r="G19" s="1">
        <v>0</v>
      </c>
      <c r="H19" s="17">
        <f t="shared" si="5"/>
        <v>0</v>
      </c>
      <c r="I19" s="18">
        <f t="shared" si="3"/>
        <v>0</v>
      </c>
    </row>
    <row r="20" spans="1:9" ht="14.25">
      <c r="A20" s="25" t="s">
        <v>17</v>
      </c>
      <c r="B20" s="9">
        <v>0</v>
      </c>
      <c r="C20" s="10">
        <v>0</v>
      </c>
      <c r="D20" s="11">
        <f t="shared" si="4"/>
        <v>0</v>
      </c>
      <c r="E20" s="9">
        <v>0</v>
      </c>
      <c r="F20" s="10">
        <v>0</v>
      </c>
      <c r="G20" s="1">
        <v>0</v>
      </c>
      <c r="H20" s="17">
        <f t="shared" si="5"/>
        <v>0</v>
      </c>
      <c r="I20" s="18">
        <f t="shared" si="3"/>
        <v>0</v>
      </c>
    </row>
    <row r="21" spans="1:9" ht="14.25">
      <c r="A21" s="25" t="s">
        <v>18</v>
      </c>
      <c r="B21" s="9">
        <v>56</v>
      </c>
      <c r="C21" s="10">
        <v>71</v>
      </c>
      <c r="D21" s="11">
        <f t="shared" si="4"/>
        <v>0.3236994219653179</v>
      </c>
      <c r="E21" s="9">
        <v>0</v>
      </c>
      <c r="F21" s="10">
        <v>0</v>
      </c>
      <c r="G21" s="1">
        <v>0</v>
      </c>
      <c r="H21" s="17">
        <f t="shared" si="5"/>
        <v>56</v>
      </c>
      <c r="I21" s="18">
        <f t="shared" si="3"/>
        <v>71</v>
      </c>
    </row>
    <row r="22" spans="1:9" ht="14.25">
      <c r="A22" s="25" t="s">
        <v>19</v>
      </c>
      <c r="B22" s="9">
        <v>47</v>
      </c>
      <c r="C22" s="10">
        <v>65</v>
      </c>
      <c r="D22" s="11">
        <f t="shared" si="4"/>
        <v>0.27167630057803466</v>
      </c>
      <c r="E22" s="9">
        <v>0</v>
      </c>
      <c r="F22" s="10">
        <v>0</v>
      </c>
      <c r="G22" s="1">
        <v>0</v>
      </c>
      <c r="H22" s="17">
        <f t="shared" si="5"/>
        <v>47</v>
      </c>
      <c r="I22" s="18">
        <f t="shared" si="3"/>
        <v>65</v>
      </c>
    </row>
    <row r="23" spans="1:9" ht="14.25">
      <c r="A23" s="25" t="s">
        <v>20</v>
      </c>
      <c r="B23" s="9">
        <v>48</v>
      </c>
      <c r="C23" s="10">
        <v>59</v>
      </c>
      <c r="D23" s="11">
        <f t="shared" si="4"/>
        <v>0.2774566473988439</v>
      </c>
      <c r="E23" s="9">
        <v>0</v>
      </c>
      <c r="F23" s="10">
        <v>0</v>
      </c>
      <c r="G23" s="1">
        <v>0</v>
      </c>
      <c r="H23" s="17">
        <f t="shared" si="5"/>
        <v>48</v>
      </c>
      <c r="I23" s="18">
        <f t="shared" si="3"/>
        <v>59</v>
      </c>
    </row>
    <row r="24" spans="1:9" ht="14.25">
      <c r="A24" s="25" t="s">
        <v>21</v>
      </c>
      <c r="B24" s="9">
        <v>22</v>
      </c>
      <c r="C24" s="10">
        <v>27</v>
      </c>
      <c r="D24" s="11">
        <f t="shared" si="4"/>
        <v>0.12716763005780346</v>
      </c>
      <c r="E24" s="9">
        <v>0</v>
      </c>
      <c r="F24" s="10">
        <v>0</v>
      </c>
      <c r="G24" s="1">
        <v>0</v>
      </c>
      <c r="H24" s="17">
        <f t="shared" si="5"/>
        <v>22</v>
      </c>
      <c r="I24" s="18">
        <f t="shared" si="3"/>
        <v>27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131</v>
      </c>
      <c r="C27" s="10">
        <v>83</v>
      </c>
      <c r="D27" s="11">
        <f>B27/B$27</f>
        <v>1</v>
      </c>
      <c r="E27" s="9">
        <v>0</v>
      </c>
      <c r="F27" s="10">
        <v>0</v>
      </c>
      <c r="G27" s="1">
        <v>0</v>
      </c>
      <c r="H27" s="17">
        <f>B27-E27</f>
        <v>131</v>
      </c>
      <c r="I27" s="18">
        <f>((SQRT((C27/1.645)^2+(F27/1.645)^2)))*1.645</f>
        <v>83</v>
      </c>
    </row>
    <row r="28" spans="1:9" ht="14.25">
      <c r="A28" s="25" t="s">
        <v>22</v>
      </c>
      <c r="B28" s="9">
        <v>14</v>
      </c>
      <c r="C28" s="10">
        <v>16</v>
      </c>
      <c r="D28" s="11">
        <f aca="true" t="shared" si="6" ref="D28:D36">B28/B$27</f>
        <v>0.10687022900763359</v>
      </c>
      <c r="E28" s="9">
        <v>0</v>
      </c>
      <c r="F28" s="10">
        <v>0</v>
      </c>
      <c r="G28" s="1">
        <v>0</v>
      </c>
      <c r="H28" s="17">
        <f>B28-E28</f>
        <v>14</v>
      </c>
      <c r="I28" s="18">
        <f aca="true" t="shared" si="7" ref="I28:I36">((SQRT((C28/1.645)^2+(F28/1.645)^2)))*1.645</f>
        <v>16</v>
      </c>
    </row>
    <row r="29" spans="1:9" ht="14.25">
      <c r="A29" s="25" t="s">
        <v>23</v>
      </c>
      <c r="B29" s="9">
        <v>19</v>
      </c>
      <c r="C29" s="10">
        <v>21</v>
      </c>
      <c r="D29" s="11">
        <f t="shared" si="6"/>
        <v>0.1450381679389313</v>
      </c>
      <c r="E29" s="9">
        <v>0</v>
      </c>
      <c r="F29" s="10">
        <v>0</v>
      </c>
      <c r="G29" s="1">
        <v>0</v>
      </c>
      <c r="H29" s="17">
        <f aca="true" t="shared" si="8" ref="H29:H36">B29-E29</f>
        <v>19</v>
      </c>
      <c r="I29" s="18">
        <f t="shared" si="7"/>
        <v>21</v>
      </c>
    </row>
    <row r="30" spans="1:9" ht="14.25">
      <c r="A30" s="25" t="s">
        <v>14</v>
      </c>
      <c r="B30" s="9">
        <v>0</v>
      </c>
      <c r="C30" s="10">
        <v>0</v>
      </c>
      <c r="D30" s="11">
        <f t="shared" si="6"/>
        <v>0</v>
      </c>
      <c r="E30" s="9">
        <v>0</v>
      </c>
      <c r="F30" s="10">
        <v>0</v>
      </c>
      <c r="G30" s="1">
        <v>0</v>
      </c>
      <c r="H30" s="17">
        <f t="shared" si="8"/>
        <v>0</v>
      </c>
      <c r="I30" s="18">
        <f t="shared" si="7"/>
        <v>0</v>
      </c>
    </row>
    <row r="31" spans="1:9" ht="14.25">
      <c r="A31" s="25" t="s">
        <v>15</v>
      </c>
      <c r="B31" s="9">
        <v>0</v>
      </c>
      <c r="C31" s="10">
        <v>0</v>
      </c>
      <c r="D31" s="11">
        <f t="shared" si="6"/>
        <v>0</v>
      </c>
      <c r="E31" s="9">
        <v>0</v>
      </c>
      <c r="F31" s="10">
        <v>0</v>
      </c>
      <c r="G31" s="1">
        <v>0</v>
      </c>
      <c r="H31" s="17">
        <f t="shared" si="8"/>
        <v>0</v>
      </c>
      <c r="I31" s="18">
        <f t="shared" si="7"/>
        <v>0</v>
      </c>
    </row>
    <row r="32" spans="1:9" ht="14.25">
      <c r="A32" s="25" t="s">
        <v>16</v>
      </c>
      <c r="B32" s="9">
        <v>0</v>
      </c>
      <c r="C32" s="10">
        <v>0</v>
      </c>
      <c r="D32" s="11">
        <f t="shared" si="6"/>
        <v>0</v>
      </c>
      <c r="E32" s="9">
        <v>0</v>
      </c>
      <c r="F32" s="10">
        <v>0</v>
      </c>
      <c r="G32" s="1">
        <v>0</v>
      </c>
      <c r="H32" s="17">
        <f t="shared" si="8"/>
        <v>0</v>
      </c>
      <c r="I32" s="18">
        <f t="shared" si="7"/>
        <v>0</v>
      </c>
    </row>
    <row r="33" spans="1:9" ht="14.25">
      <c r="A33" s="25" t="s">
        <v>17</v>
      </c>
      <c r="B33" s="9">
        <v>0</v>
      </c>
      <c r="C33" s="10">
        <v>0</v>
      </c>
      <c r="D33" s="11">
        <f t="shared" si="6"/>
        <v>0</v>
      </c>
      <c r="E33" s="9">
        <v>0</v>
      </c>
      <c r="F33" s="10">
        <v>0</v>
      </c>
      <c r="G33" s="1">
        <v>0</v>
      </c>
      <c r="H33" s="17">
        <f t="shared" si="8"/>
        <v>0</v>
      </c>
      <c r="I33" s="18">
        <f t="shared" si="7"/>
        <v>0</v>
      </c>
    </row>
    <row r="34" spans="1:9" ht="14.25">
      <c r="A34" s="25" t="s">
        <v>24</v>
      </c>
      <c r="B34" s="9">
        <v>56</v>
      </c>
      <c r="C34" s="10">
        <v>71</v>
      </c>
      <c r="D34" s="11">
        <f t="shared" si="6"/>
        <v>0.42748091603053434</v>
      </c>
      <c r="E34" s="9">
        <v>0</v>
      </c>
      <c r="F34" s="10">
        <v>0</v>
      </c>
      <c r="G34" s="1">
        <v>0</v>
      </c>
      <c r="H34" s="17">
        <f t="shared" si="8"/>
        <v>56</v>
      </c>
      <c r="I34" s="18">
        <f t="shared" si="7"/>
        <v>71</v>
      </c>
    </row>
    <row r="35" spans="1:9" ht="14.25">
      <c r="A35" s="25" t="s">
        <v>25</v>
      </c>
      <c r="B35" s="9">
        <v>0</v>
      </c>
      <c r="C35" s="10">
        <v>0</v>
      </c>
      <c r="D35" s="11">
        <f t="shared" si="6"/>
        <v>0</v>
      </c>
      <c r="E35" s="9">
        <v>0</v>
      </c>
      <c r="F35" s="10">
        <v>0</v>
      </c>
      <c r="G35" s="1">
        <v>0</v>
      </c>
      <c r="H35" s="17">
        <f t="shared" si="8"/>
        <v>0</v>
      </c>
      <c r="I35" s="18">
        <f t="shared" si="7"/>
        <v>0</v>
      </c>
    </row>
    <row r="36" spans="1:9" ht="14.25">
      <c r="A36" s="25" t="s">
        <v>26</v>
      </c>
      <c r="B36" s="9">
        <v>42</v>
      </c>
      <c r="C36" s="10">
        <v>34</v>
      </c>
      <c r="D36" s="11">
        <f t="shared" si="6"/>
        <v>0.32061068702290074</v>
      </c>
      <c r="E36" s="9">
        <v>0</v>
      </c>
      <c r="F36" s="10">
        <v>0</v>
      </c>
      <c r="G36" s="1">
        <v>0</v>
      </c>
      <c r="H36" s="17">
        <f t="shared" si="8"/>
        <v>42</v>
      </c>
      <c r="I36" s="18">
        <f t="shared" si="7"/>
        <v>34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2014-03-04T14:55:48Z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