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<sst xmlns="http://schemas.openxmlformats.org/spreadsheetml/2006/main" count="237" uniqueCount="41">
  <si>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</si>
  <si>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</si>
  <si>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</si>
  <si>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</si>
  <si>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</si>
  <si>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</si>
  <si>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Allegany County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</si>
  <si>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</si>
  <si>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</si>
  <si>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</si>
  <si>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</si>
  <si>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</si>
  <si>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</si>
  <si>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</si>
  <si>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</si>
  <si>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</si>
  <si>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</si>
  <si>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</si>
  <si>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</si>
  <si>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</si>
  <si>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</si>
  <si>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</si>
  <si>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</si>
  <si>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</si>
  <si>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</si>
  <si>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</si>
  <si>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</si>
  <si>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</si>
  <si>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</si>
  <si>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</si>
  <si>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Population 16 years and over</t>
  </si>
  <si>
    <t>Source: 2007 to 2011 American Community Survey. Prepared by the Maryland Department of Planning.</t>
  </si>
  <si>
    <t>* Foreign out migration only captures migration from Maryland to Puerto Rico. No county specific data is available.</t>
  </si>
  <si>
    <t>Population 1 year and over in households</t>
  </si>
  <si>
    <t>* Total migration is the sum of interstate and intra state and foreign migration</t>
  </si>
  <si>
    <t>* Intra state migration measures the county-to-county migration within Maryland</t>
  </si>
  <si>
    <t>* Interstate migration measures the migration between Maryland and all other states.</t>
  </si>
  <si>
    <t xml:space="preserve">Educational Attainment and Income Characteristics of Migrants, 2007 to 2011  (Foreign Migration)*  </t>
  </si>
  <si>
    <t>Educational Attainment and Income Characteristics of Migrants, 2007 to 2011  (Interstate Migration)*</t>
  </si>
  <si>
    <t>Educational Attainment and Income Characteristics of Migrants, 2007 to 2011  (Intra State Migration)*</t>
  </si>
  <si>
    <t>Educational Attainment and Income Characteristics of Migrants, 2007 to 2011  (Total Migration)*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</si>
</sst>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3" fillId="0" borderId="12" xfId="65" applyFont="1" applyBorder="1">
      <alignment/>
      <protection/>
    </xf>
    <xf numFmtId="0" fontId="42" fillId="0" borderId="13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0" fontId="21" fillId="0" borderId="12" xfId="65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0" fontId="21" fillId="0" borderId="12" xfId="65" applyFont="1" applyBorder="1" applyAlignment="1">
      <alignment horizontal="left" indent="1"/>
      <protection/>
    </xf>
    <xf numFmtId="0" fontId="0" fillId="0" borderId="12" xfId="0" applyBorder="1" applyAlignment="1">
      <alignment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3" fontId="21" fillId="0" borderId="16" xfId="65" applyNumberFormat="1" applyFont="1" applyBorder="1">
      <alignment/>
      <protection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0" fillId="0" borderId="0" xfId="0" applyAlignment="1">
      <alignment/>
    </xf>
    <xf numFmtId="3" fontId="2" fillId="0" borderId="13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25" fillId="0" borderId="0" xfId="60" applyFont="1" applyAlignment="1">
      <alignment horizontal="center"/>
      <protection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Allegany County</v>
      </c>
      <c r="B3" s="28" t="s">
        <v>40</v>
      </c>
      <c r="C3" s="28"/>
      <c r="D3" s="28"/>
      <c r="E3" s="28"/>
      <c r="F3" s="28"/>
      <c r="G3" s="28"/>
      <c r="H3" s="28"/>
      <c r="I3" s="28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29" t="s">
        <v>0</v>
      </c>
      <c r="C5" s="30"/>
      <c r="D5" s="31"/>
      <c r="E5" s="29" t="s">
        <v>1</v>
      </c>
      <c r="F5" s="30"/>
      <c r="G5" s="31"/>
      <c r="H5" s="29" t="s">
        <v>2</v>
      </c>
      <c r="I5" s="31"/>
      <c r="K5" s="27"/>
    </row>
    <row r="6" spans="1:11" ht="14.25">
      <c r="A6" s="6" t="s">
        <v>7</v>
      </c>
      <c r="B6" s="7" t="s">
        <v>3</v>
      </c>
      <c r="C6" s="8" t="s">
        <v>4</v>
      </c>
      <c r="D6" s="8" t="s">
        <v>5</v>
      </c>
      <c r="E6" s="7" t="s">
        <v>3</v>
      </c>
      <c r="F6" s="8" t="s">
        <v>4</v>
      </c>
      <c r="G6" s="8" t="s">
        <v>5</v>
      </c>
      <c r="H6" s="7" t="s">
        <v>3</v>
      </c>
      <c r="I6" s="9" t="s">
        <v>4</v>
      </c>
      <c r="K6" s="27"/>
    </row>
    <row r="7" spans="1:11" ht="14.25">
      <c r="A7" s="10" t="s">
        <v>8</v>
      </c>
      <c r="B7" s="11">
        <f>Intra!B7+Inter!B7+Foreign!B7</f>
        <v>1510</v>
      </c>
      <c r="C7" s="25">
        <f>((SQRT((Intra!C7/1.645)^2+(Inter!C7/1.645)^2+(Foreign!C7/1.645)^2))*1.645)</f>
        <v>273.9653262732348</v>
      </c>
      <c r="D7" s="13">
        <f aca="true" t="shared" si="0" ref="D7:D12">B7/B$7</f>
        <v>1</v>
      </c>
      <c r="E7" s="11">
        <f>Intra!E7+Inter!E7+Foreign!E7</f>
        <v>1110</v>
      </c>
      <c r="F7" s="12">
        <f>((SQRT((Intra!F7/1.645)^2+(Inter!F7/1.645)^2+(Foreign!F7/1.645)^2))*1.645)</f>
        <v>283.6793965024602</v>
      </c>
      <c r="G7" s="1">
        <f aca="true" t="shared" si="1" ref="G7:G12">E7/E$7</f>
        <v>1</v>
      </c>
      <c r="H7" s="23">
        <f>Intra!H7+Inter!H7+Foreign!H7</f>
        <v>400</v>
      </c>
      <c r="I7" s="24">
        <f>((SQRT((Intra!I7/1.645)^2+(Inter!I7/1.645)^2+(Foreign!I7/1.645)^2))*1.645)</f>
        <v>394.37418779631105</v>
      </c>
      <c r="K7" s="27"/>
    </row>
    <row r="8" spans="1:11" ht="14.25">
      <c r="A8" s="15" t="s">
        <v>9</v>
      </c>
      <c r="B8" s="11">
        <f>Intra!B8+Inter!B8+Foreign!B8</f>
        <v>374</v>
      </c>
      <c r="C8" s="25">
        <f>((SQRT((Intra!C8/1.645)^2+(Inter!C8/1.645)^2+(Foreign!C8/1.645)^2))*1.645)</f>
        <v>124.58330546265017</v>
      </c>
      <c r="D8" s="13">
        <f t="shared" si="0"/>
        <v>0.247682119205298</v>
      </c>
      <c r="E8" s="11">
        <f>Intra!E8+Inter!E8+Foreign!E8</f>
        <v>306</v>
      </c>
      <c r="F8" s="12">
        <f>((SQRT((Intra!F8/1.645)^2+(Inter!F8/1.645)^2+(Foreign!F8/1.645)^2))*1.645)</f>
        <v>124.25779653607255</v>
      </c>
      <c r="G8" s="1">
        <f t="shared" si="1"/>
        <v>0.2756756756756757</v>
      </c>
      <c r="H8" s="23">
        <f>Intra!H8+Inter!H8+Foreign!H8</f>
        <v>68</v>
      </c>
      <c r="I8" s="24">
        <f>((SQRT((Intra!I8/1.645)^2+(Inter!I8/1.645)^2+(Foreign!I8/1.645)^2))*1.645)</f>
        <v>175.9573812035176</v>
      </c>
      <c r="K8" s="27"/>
    </row>
    <row r="9" spans="1:11" ht="14.25">
      <c r="A9" s="15" t="s">
        <v>10</v>
      </c>
      <c r="B9" s="11">
        <f>Intra!B9+Inter!B9+Foreign!B9</f>
        <v>678</v>
      </c>
      <c r="C9" s="12">
        <f>((SQRT((Intra!C9/1.645)^2+(Inter!C9/1.645)^2+(Foreign!C9/1.645)^2))*1.645)</f>
        <v>191.61941446523628</v>
      </c>
      <c r="D9" s="13">
        <f t="shared" si="0"/>
        <v>0.44900662251655626</v>
      </c>
      <c r="E9" s="11">
        <f>Intra!E9+Inter!E9+Foreign!E9</f>
        <v>487</v>
      </c>
      <c r="F9" s="12">
        <f>((SQRT((Intra!F9/1.645)^2+(Inter!F9/1.645)^2+(Foreign!F9/1.645)^2))*1.645)</f>
        <v>228.23890991677996</v>
      </c>
      <c r="G9" s="1">
        <f t="shared" si="1"/>
        <v>0.43873873873873875</v>
      </c>
      <c r="H9" s="23">
        <f>Intra!H9+Inter!H9+Foreign!H9</f>
        <v>191</v>
      </c>
      <c r="I9" s="24">
        <f>((SQRT((Intra!I9/1.645)^2+(Inter!I9/1.645)^2+(Foreign!I9/1.645)^2))*1.645)</f>
        <v>298.011744735002</v>
      </c>
      <c r="K9" s="27"/>
    </row>
    <row r="10" spans="1:11" ht="14.25">
      <c r="A10" s="15" t="s">
        <v>11</v>
      </c>
      <c r="B10" s="11">
        <f>Intra!B10+Inter!B10+Foreign!B10</f>
        <v>386</v>
      </c>
      <c r="C10" s="25">
        <f>((SQRT((Intra!C10/1.645)^2+(Inter!C10/1.645)^2+(Foreign!C10/1.645)^2))*1.645)</f>
        <v>144.12494579357178</v>
      </c>
      <c r="D10" s="13">
        <f t="shared" si="0"/>
        <v>0.2556291390728477</v>
      </c>
      <c r="E10" s="11">
        <f>Intra!E10+Inter!E10+Foreign!E10</f>
        <v>160</v>
      </c>
      <c r="F10" s="12">
        <f>((SQRT((Intra!F10/1.645)^2+(Inter!F10/1.645)^2+(Foreign!F10/1.645)^2))*1.645)</f>
        <v>89.04493247793498</v>
      </c>
      <c r="G10" s="1">
        <f t="shared" si="1"/>
        <v>0.14414414414414414</v>
      </c>
      <c r="H10" s="23">
        <f>Intra!H10+Inter!H10+Foreign!H10</f>
        <v>226</v>
      </c>
      <c r="I10" s="24">
        <f>((SQRT((Intra!I10/1.645)^2+(Inter!I10/1.645)^2+(Foreign!I10/1.645)^2))*1.645)</f>
        <v>169.41369484194598</v>
      </c>
      <c r="K10" s="27"/>
    </row>
    <row r="11" spans="1:11" s="2" customFormat="1" ht="14.25">
      <c r="A11" s="15" t="s">
        <v>12</v>
      </c>
      <c r="B11" s="11">
        <f>Intra!B11+Inter!B11+Foreign!B11</f>
        <v>49</v>
      </c>
      <c r="C11" s="12">
        <f>((SQRT((Intra!C11/1.645)^2+(Inter!C11/1.645)^2+(Foreign!C11/1.645)^2))*1.645)</f>
        <v>41.19465984809196</v>
      </c>
      <c r="D11" s="13">
        <f t="shared" si="0"/>
        <v>0.03245033112582781</v>
      </c>
      <c r="E11" s="11">
        <f>Intra!E11+Inter!E11+Foreign!E11</f>
        <v>83</v>
      </c>
      <c r="F11" s="12">
        <f>((SQRT((Intra!F11/1.645)^2+(Inter!F11/1.645)^2+(Foreign!F11/1.645)^2))*1.645)</f>
        <v>47.801673610868484</v>
      </c>
      <c r="G11" s="1">
        <f t="shared" si="1"/>
        <v>0.07477477477477477</v>
      </c>
      <c r="H11" s="23">
        <f>Intra!H11+Inter!H11+Foreign!H11</f>
        <v>-34</v>
      </c>
      <c r="I11" s="24">
        <f>((SQRT((Intra!I11/1.645)^2+(Inter!I11/1.645)^2+(Foreign!I11/1.645)^2))*1.645)</f>
        <v>63.103090257134</v>
      </c>
      <c r="K11" s="27"/>
    </row>
    <row r="12" spans="1:11" s="2" customFormat="1" ht="14.25">
      <c r="A12" s="15" t="s">
        <v>13</v>
      </c>
      <c r="B12" s="11">
        <f>Intra!B12+Inter!B12+Foreign!B12</f>
        <v>23</v>
      </c>
      <c r="C12" s="12">
        <f>((SQRT((Intra!C12/1.645)^2+(Inter!C12/1.645)^2+(Foreign!C12/1.645)^2))*1.645)</f>
        <v>26</v>
      </c>
      <c r="D12" s="13">
        <f t="shared" si="0"/>
        <v>0.015231788079470199</v>
      </c>
      <c r="E12" s="11">
        <f>Intra!E12+Inter!E12+Foreign!E12</f>
        <v>74</v>
      </c>
      <c r="F12" s="12">
        <f>((SQRT((Intra!F12/1.645)^2+(Inter!F12/1.645)^2+(Foreign!F12/1.645)^2))*1.645)</f>
        <v>49.73932046178355</v>
      </c>
      <c r="G12" s="1">
        <f t="shared" si="1"/>
        <v>0.06666666666666667</v>
      </c>
      <c r="H12" s="23">
        <f>Intra!H12+Inter!H12+Foreign!H12</f>
        <v>-51</v>
      </c>
      <c r="I12" s="24">
        <f>((SQRT((Intra!I12/1.645)^2+(Inter!I12/1.645)^2+(Foreign!I12/1.645)^2))*1.645)</f>
        <v>56.12486080160912</v>
      </c>
      <c r="K12" s="27"/>
    </row>
    <row r="13" spans="1:11" s="2" customFormat="1" ht="14.25">
      <c r="A13" s="15"/>
      <c r="B13" s="11"/>
      <c r="C13" s="12"/>
      <c r="D13" s="12"/>
      <c r="E13" s="11"/>
      <c r="F13" s="12"/>
      <c r="G13" s="12"/>
      <c r="H13" s="11"/>
      <c r="I13" s="14"/>
      <c r="K13" s="27"/>
    </row>
    <row r="14" spans="1:11" ht="14.25">
      <c r="A14" s="6" t="s">
        <v>28</v>
      </c>
      <c r="B14" s="7" t="s">
        <v>3</v>
      </c>
      <c r="C14" s="8" t="s">
        <v>4</v>
      </c>
      <c r="D14" s="8" t="s">
        <v>5</v>
      </c>
      <c r="E14" s="7" t="s">
        <v>3</v>
      </c>
      <c r="F14" s="8" t="s">
        <v>4</v>
      </c>
      <c r="G14" s="8" t="s">
        <v>5</v>
      </c>
      <c r="H14" s="7" t="s">
        <v>3</v>
      </c>
      <c r="I14" s="9" t="s">
        <v>4</v>
      </c>
      <c r="K14" s="27"/>
    </row>
    <row r="15" spans="1:11" ht="14.25">
      <c r="A15" s="10" t="s">
        <v>33</v>
      </c>
      <c r="B15" s="11">
        <f>Intra!B15+Inter!B15+Foreign!B15</f>
        <v>2077</v>
      </c>
      <c r="C15" s="12">
        <f>((SQRT((Intra!C15/1.645)^2+(Inter!C15/1.645)^2+(Foreign!C15/1.645)^2))*1.645)</f>
        <v>435.9048061217036</v>
      </c>
      <c r="D15" s="13">
        <f>B15/B$15</f>
        <v>1</v>
      </c>
      <c r="E15" s="11">
        <f>Intra!E15+Inter!E15+Foreign!E15</f>
        <v>1330</v>
      </c>
      <c r="F15" s="12">
        <f>((SQRT((Intra!F15/1.645)^2+(Inter!F15/1.645)^2+(Foreign!F15/1.645)^2))*1.645)</f>
        <v>330.62667768950524</v>
      </c>
      <c r="G15" s="1">
        <f>E15/E$15</f>
        <v>1</v>
      </c>
      <c r="H15" s="23">
        <f>Intra!H15+Inter!H15+Foreign!H15</f>
        <v>747</v>
      </c>
      <c r="I15" s="24">
        <f>((SQRT((Intra!I15/1.645)^2+(Inter!I15/1.645)^2+(Foreign!I15/1.645)^2))*1.645)</f>
        <v>547.1078504280486</v>
      </c>
      <c r="K15" s="27"/>
    </row>
    <row r="16" spans="1:11" ht="14.25">
      <c r="A16" s="15" t="s">
        <v>14</v>
      </c>
      <c r="B16" s="11">
        <f>Intra!B16+Inter!B16+Foreign!B16</f>
        <v>392</v>
      </c>
      <c r="C16" s="12">
        <f>((SQRT((Intra!C16/1.645)^2+(Inter!C16/1.645)^2+(Foreign!C16/1.645)^2))*1.645)</f>
        <v>203.6516633862832</v>
      </c>
      <c r="D16" s="13">
        <f aca="true" t="shared" si="2" ref="D16:D24">B16/B$15</f>
        <v>0.18873375060182956</v>
      </c>
      <c r="E16" s="11">
        <f>Intra!E16+Inter!E16+Foreign!E16</f>
        <v>97</v>
      </c>
      <c r="F16" s="12">
        <f>((SQRT((Intra!F16/1.645)^2+(Inter!F16/1.645)^2+(Foreign!F16/1.645)^2))*1.645)</f>
        <v>61.294371682887814</v>
      </c>
      <c r="G16" s="1">
        <f aca="true" t="shared" si="3" ref="G16:G24">E16/E$15</f>
        <v>0.07293233082706767</v>
      </c>
      <c r="H16" s="23">
        <f>Intra!H16+Inter!H16+Foreign!H16</f>
        <v>295</v>
      </c>
      <c r="I16" s="24">
        <f>((SQRT((Intra!I16/1.645)^2+(Inter!I16/1.645)^2+(Foreign!I16/1.645)^2))*1.645)</f>
        <v>212.67580962582463</v>
      </c>
      <c r="K16" s="27"/>
    </row>
    <row r="17" spans="1:11" ht="14.25">
      <c r="A17" s="15" t="s">
        <v>15</v>
      </c>
      <c r="B17" s="11">
        <f>Intra!B17+Inter!B17+Foreign!B17</f>
        <v>217</v>
      </c>
      <c r="C17" s="12">
        <f>((SQRT((Intra!C17/1.645)^2+(Inter!C17/1.645)^2+(Foreign!C17/1.645)^2))*1.645)</f>
        <v>162.0123452086291</v>
      </c>
      <c r="D17" s="13">
        <f t="shared" si="2"/>
        <v>0.1044776119402985</v>
      </c>
      <c r="E17" s="11">
        <f>Intra!E17+Inter!E17+Foreign!E17</f>
        <v>68</v>
      </c>
      <c r="F17" s="12">
        <f>((SQRT((Intra!F17/1.645)^2+(Inter!F17/1.645)^2+(Foreign!F17/1.645)^2))*1.645)</f>
        <v>62</v>
      </c>
      <c r="G17" s="1">
        <f t="shared" si="3"/>
        <v>0.05112781954887218</v>
      </c>
      <c r="H17" s="23">
        <f>Intra!H17+Inter!H17+Foreign!H17</f>
        <v>149</v>
      </c>
      <c r="I17" s="24">
        <f>((SQRT((Intra!I17/1.645)^2+(Inter!I17/1.645)^2+(Foreign!I17/1.645)^2))*1.645)</f>
        <v>173.47045858012828</v>
      </c>
      <c r="K17" s="27"/>
    </row>
    <row r="18" spans="1:11" ht="14.25">
      <c r="A18" s="15" t="s">
        <v>16</v>
      </c>
      <c r="B18" s="11">
        <f>Intra!B18+Inter!B18+Foreign!B18</f>
        <v>152</v>
      </c>
      <c r="C18" s="12">
        <f>((SQRT((Intra!C18/1.645)^2+(Inter!C18/1.645)^2+(Foreign!C18/1.645)^2))*1.645)</f>
        <v>111.597491011223</v>
      </c>
      <c r="D18" s="13">
        <f t="shared" si="2"/>
        <v>0.0731824747231584</v>
      </c>
      <c r="E18" s="11">
        <f>Intra!E18+Inter!E18+Foreign!E18</f>
        <v>37</v>
      </c>
      <c r="F18" s="12">
        <f>((SQRT((Intra!F18/1.645)^2+(Inter!F18/1.645)^2+(Foreign!F18/1.645)^2))*1.645)</f>
        <v>30.364452901377952</v>
      </c>
      <c r="G18" s="1">
        <f t="shared" si="3"/>
        <v>0.027819548872180452</v>
      </c>
      <c r="H18" s="23">
        <f>Intra!H18+Inter!H18+Foreign!H18</f>
        <v>115</v>
      </c>
      <c r="I18" s="24">
        <f>((SQRT((Intra!I18/1.645)^2+(Inter!I18/1.645)^2+(Foreign!I18/1.645)^2))*1.645)</f>
        <v>115.65465835840769</v>
      </c>
      <c r="K18" s="27"/>
    </row>
    <row r="19" spans="1:11" s="2" customFormat="1" ht="14.25">
      <c r="A19" s="15" t="s">
        <v>17</v>
      </c>
      <c r="B19" s="11">
        <f>Intra!B19+Inter!B19+Foreign!B19</f>
        <v>354</v>
      </c>
      <c r="C19" s="12">
        <f>((SQRT((Intra!C19/1.645)^2+(Inter!C19/1.645)^2+(Foreign!C19/1.645)^2))*1.645)</f>
        <v>195.25624189766637</v>
      </c>
      <c r="D19" s="13">
        <f t="shared" si="2"/>
        <v>0.17043813192103996</v>
      </c>
      <c r="E19" s="11">
        <f>Intra!E19+Inter!E19+Foreign!E19</f>
        <v>115</v>
      </c>
      <c r="F19" s="12">
        <f>((SQRT((Intra!F19/1.645)^2+(Inter!F19/1.645)^2+(Foreign!F19/1.645)^2))*1.645)</f>
        <v>66.21933252457322</v>
      </c>
      <c r="G19" s="1">
        <f t="shared" si="3"/>
        <v>0.08646616541353383</v>
      </c>
      <c r="H19" s="23">
        <f>Intra!H19+Inter!H19+Foreign!H19</f>
        <v>239</v>
      </c>
      <c r="I19" s="24">
        <f>((SQRT((Intra!I19/1.645)^2+(Inter!I19/1.645)^2+(Foreign!I19/1.645)^2))*1.645)</f>
        <v>206.17953341687436</v>
      </c>
      <c r="K19" s="27"/>
    </row>
    <row r="20" spans="1:11" s="2" customFormat="1" ht="14.25">
      <c r="A20" s="15" t="s">
        <v>18</v>
      </c>
      <c r="B20" s="11">
        <f>Intra!B20+Inter!B20+Foreign!B20</f>
        <v>317</v>
      </c>
      <c r="C20" s="12">
        <f>((SQRT((Intra!C20/1.645)^2+(Inter!C20/1.645)^2+(Foreign!C20/1.645)^2))*1.645)</f>
        <v>132.07952150125317</v>
      </c>
      <c r="D20" s="13">
        <f t="shared" si="2"/>
        <v>0.15262397688974483</v>
      </c>
      <c r="E20" s="11">
        <f>Intra!E20+Inter!E20+Foreign!E20</f>
        <v>119</v>
      </c>
      <c r="F20" s="12">
        <f>((SQRT((Intra!F20/1.645)^2+(Inter!F20/1.645)^2+(Foreign!F20/1.645)^2))*1.645)</f>
        <v>66.2872536767062</v>
      </c>
      <c r="G20" s="1">
        <f t="shared" si="3"/>
        <v>0.08947368421052632</v>
      </c>
      <c r="H20" s="23">
        <f>Intra!H20+Inter!H20+Foreign!H20</f>
        <v>198</v>
      </c>
      <c r="I20" s="24">
        <f>((SQRT((Intra!I20/1.645)^2+(Inter!I20/1.645)^2+(Foreign!I20/1.645)^2))*1.645)</f>
        <v>147.78024225179763</v>
      </c>
      <c r="K20" s="27"/>
    </row>
    <row r="21" spans="1:11" s="2" customFormat="1" ht="14.25">
      <c r="A21" s="15" t="s">
        <v>19</v>
      </c>
      <c r="B21" s="11">
        <f>Intra!B21+Inter!B21+Foreign!B21</f>
        <v>318</v>
      </c>
      <c r="C21" s="12">
        <f>((SQRT((Intra!C21/1.645)^2+(Inter!C21/1.645)^2+(Foreign!C21/1.645)^2))*1.645)</f>
        <v>184.5697700058165</v>
      </c>
      <c r="D21" s="13">
        <f t="shared" si="2"/>
        <v>0.15310544053923927</v>
      </c>
      <c r="E21" s="11">
        <f>Intra!E21+Inter!E21+Foreign!E21</f>
        <v>269</v>
      </c>
      <c r="F21" s="12">
        <f>((SQRT((Intra!F21/1.645)^2+(Inter!F21/1.645)^2+(Foreign!F21/1.645)^2))*1.645)</f>
        <v>170.3936618539551</v>
      </c>
      <c r="G21" s="1">
        <f t="shared" si="3"/>
        <v>0.20225563909774436</v>
      </c>
      <c r="H21" s="23">
        <f>Intra!H21+Inter!H21+Foreign!H21</f>
        <v>49</v>
      </c>
      <c r="I21" s="24">
        <f>((SQRT((Intra!I21/1.645)^2+(Inter!I21/1.645)^2+(Foreign!I21/1.645)^2))*1.645)</f>
        <v>251.19713374160938</v>
      </c>
      <c r="K21" s="27"/>
    </row>
    <row r="22" spans="1:11" s="2" customFormat="1" ht="14.25">
      <c r="A22" s="15" t="s">
        <v>20</v>
      </c>
      <c r="B22" s="11">
        <f>Intra!B22+Inter!B22+Foreign!B22</f>
        <v>175</v>
      </c>
      <c r="C22" s="12">
        <f>((SQRT((Intra!C22/1.645)^2+(Inter!C22/1.645)^2+(Foreign!C22/1.645)^2))*1.645)</f>
        <v>106.53168542738824</v>
      </c>
      <c r="D22" s="13">
        <f t="shared" si="2"/>
        <v>0.08425613866153106</v>
      </c>
      <c r="E22" s="11">
        <f>Intra!E22+Inter!E22+Foreign!E22</f>
        <v>250</v>
      </c>
      <c r="F22" s="12">
        <f>((SQRT((Intra!F22/1.645)^2+(Inter!F22/1.645)^2+(Foreign!F22/1.645)^2))*1.645)</f>
        <v>162.28986413205232</v>
      </c>
      <c r="G22" s="1">
        <f t="shared" si="3"/>
        <v>0.18796992481203006</v>
      </c>
      <c r="H22" s="23">
        <f>Intra!H22+Inter!H22+Foreign!H22</f>
        <v>-75</v>
      </c>
      <c r="I22" s="24">
        <f>((SQRT((Intra!I22/1.645)^2+(Inter!I22/1.645)^2+(Foreign!I22/1.645)^2))*1.645)</f>
        <v>194.13139879988503</v>
      </c>
      <c r="K22" s="27"/>
    </row>
    <row r="23" spans="1:11" s="2" customFormat="1" ht="14.25">
      <c r="A23" s="15" t="s">
        <v>21</v>
      </c>
      <c r="B23" s="11">
        <f>Intra!B23+Inter!B23+Foreign!B23</f>
        <v>66</v>
      </c>
      <c r="C23" s="12">
        <f>((SQRT((Intra!C23/1.645)^2+(Inter!C23/1.645)^2+(Foreign!C23/1.645)^2))*1.645)</f>
        <v>56</v>
      </c>
      <c r="D23" s="13">
        <f t="shared" si="2"/>
        <v>0.03177660086663457</v>
      </c>
      <c r="E23" s="11">
        <f>Intra!E23+Inter!E23+Foreign!E23</f>
        <v>206</v>
      </c>
      <c r="F23" s="12">
        <f>((SQRT((Intra!F23/1.645)^2+(Inter!F23/1.645)^2+(Foreign!F23/1.645)^2))*1.645)</f>
        <v>134.6291201783626</v>
      </c>
      <c r="G23" s="1">
        <f t="shared" si="3"/>
        <v>0.1548872180451128</v>
      </c>
      <c r="H23" s="23">
        <f>Intra!H23+Inter!H23+Foreign!H23</f>
        <v>-140</v>
      </c>
      <c r="I23" s="24">
        <f>((SQRT((Intra!I23/1.645)^2+(Inter!I23/1.645)^2+(Foreign!I23/1.645)^2))*1.645)</f>
        <v>145.8115221784616</v>
      </c>
      <c r="K23" s="27"/>
    </row>
    <row r="24" spans="1:11" s="2" customFormat="1" ht="14.25">
      <c r="A24" s="15" t="s">
        <v>22</v>
      </c>
      <c r="B24" s="11">
        <f>Intra!B24+Inter!B24+Foreign!B24</f>
        <v>86</v>
      </c>
      <c r="C24" s="12">
        <f>((SQRT((Intra!C24/1.645)^2+(Inter!C24/1.645)^2+(Foreign!C24/1.645)^2))*1.645)</f>
        <v>75.9670981412348</v>
      </c>
      <c r="D24" s="13">
        <f t="shared" si="2"/>
        <v>0.041405873856523834</v>
      </c>
      <c r="E24" s="11">
        <f>Intra!E24+Inter!E24+Foreign!E24</f>
        <v>169</v>
      </c>
      <c r="F24" s="12">
        <f>((SQRT((Intra!F24/1.645)^2+(Inter!F24/1.645)^2+(Foreign!F24/1.645)^2))*1.645)</f>
        <v>136.82470537150812</v>
      </c>
      <c r="G24" s="1">
        <f t="shared" si="3"/>
        <v>0.12706766917293233</v>
      </c>
      <c r="H24" s="23">
        <f>Intra!H24+Inter!H24+Foreign!H24</f>
        <v>-83</v>
      </c>
      <c r="I24" s="24">
        <f>((SQRT((Intra!I24/1.645)^2+(Inter!I24/1.645)^2+(Foreign!I24/1.645)^2))*1.645)</f>
        <v>156.49920127591704</v>
      </c>
      <c r="K24" s="27"/>
    </row>
    <row r="25" spans="1:9" ht="14.25">
      <c r="A25" s="16"/>
      <c r="B25" s="11"/>
      <c r="C25" s="12"/>
      <c r="D25" s="12"/>
      <c r="E25" s="11"/>
      <c r="F25" s="12"/>
      <c r="G25" s="14"/>
      <c r="H25" s="12"/>
      <c r="I25" s="1"/>
    </row>
    <row r="26" spans="1:9" ht="14.25">
      <c r="A26" s="6" t="s">
        <v>29</v>
      </c>
      <c r="B26" s="7" t="s">
        <v>3</v>
      </c>
      <c r="C26" s="8" t="s">
        <v>4</v>
      </c>
      <c r="D26" s="8" t="s">
        <v>5</v>
      </c>
      <c r="E26" s="7" t="s">
        <v>3</v>
      </c>
      <c r="F26" s="8" t="s">
        <v>4</v>
      </c>
      <c r="G26" s="8" t="s">
        <v>5</v>
      </c>
      <c r="H26" s="7" t="s">
        <v>3</v>
      </c>
      <c r="I26" s="9" t="s">
        <v>4</v>
      </c>
    </row>
    <row r="27" spans="1:11" ht="14.25">
      <c r="A27" s="10" t="s">
        <v>30</v>
      </c>
      <c r="B27" s="11">
        <f>Intra!B27+Inter!B27+Foreign!B27</f>
        <v>3902</v>
      </c>
      <c r="C27" s="12">
        <f>((SQRT((Intra!C27/1.645)^2+(Inter!C27/1.645)^2+(Foreign!C27/1.645)^2))*1.645)</f>
        <v>462.4478348960021</v>
      </c>
      <c r="D27" s="13">
        <f>B27/B$27</f>
        <v>1</v>
      </c>
      <c r="E27" s="11">
        <f>Intra!E27+Inter!E27+Foreign!E27</f>
        <v>1865</v>
      </c>
      <c r="F27" s="12">
        <f>((SQRT((Intra!F27/1.645)^2+(Inter!F27/1.645)^2+(Foreign!F27/1.645)^2))*1.645)</f>
        <v>321.47939280768844</v>
      </c>
      <c r="G27" s="1">
        <f>E27/E$27</f>
        <v>1</v>
      </c>
      <c r="H27" s="23">
        <f>Intra!H27+Inter!H27+Foreign!H27</f>
        <v>2037</v>
      </c>
      <c r="I27" s="24">
        <f>((SQRT((Intra!I27/1.645)^2+(Inter!I27/1.645)^2+(Foreign!I27/1.645)^2))*1.645)</f>
        <v>563.2113280110761</v>
      </c>
      <c r="K27" s="27"/>
    </row>
    <row r="28" spans="1:11" ht="14.25">
      <c r="A28" s="15" t="s">
        <v>23</v>
      </c>
      <c r="B28" s="11">
        <f>Intra!B28+Inter!B28+Foreign!B28</f>
        <v>1055</v>
      </c>
      <c r="C28" s="12">
        <f>((SQRT((Intra!C28/1.645)^2+(Inter!C28/1.645)^2+(Foreign!C28/1.645)^2))*1.645)</f>
        <v>248.20555996995716</v>
      </c>
      <c r="D28" s="13">
        <f aca="true" t="shared" si="4" ref="D28:D36">B28/B$27</f>
        <v>0.2703741670937981</v>
      </c>
      <c r="E28" s="11">
        <f>Intra!E28+Inter!E28+Foreign!E28</f>
        <v>513</v>
      </c>
      <c r="F28" s="12">
        <f>((SQRT((Intra!F28/1.645)^2+(Inter!F28/1.645)^2+(Foreign!F28/1.645)^2))*1.645)</f>
        <v>160.58953888718904</v>
      </c>
      <c r="G28" s="1">
        <f aca="true" t="shared" si="5" ref="G28:G36">E28/E$27</f>
        <v>0.27506702412868633</v>
      </c>
      <c r="H28" s="23">
        <f>Intra!H28+Inter!H28+Foreign!H28</f>
        <v>542</v>
      </c>
      <c r="I28" s="24">
        <f>((SQRT((Intra!I28/1.645)^2+(Inter!I28/1.645)^2+(Foreign!I28/1.645)^2))*1.645)</f>
        <v>295.62645348479896</v>
      </c>
      <c r="K28" s="27"/>
    </row>
    <row r="29" spans="1:11" ht="14.25">
      <c r="A29" s="15" t="s">
        <v>24</v>
      </c>
      <c r="B29" s="11">
        <f>Intra!B29+Inter!B29+Foreign!B29</f>
        <v>2023</v>
      </c>
      <c r="C29" s="12">
        <f>((SQRT((Intra!C29/1.645)^2+(Inter!C29/1.645)^2+(Foreign!C29/1.645)^2))*1.645)</f>
        <v>338.1745111625062</v>
      </c>
      <c r="D29" s="13">
        <f t="shared" si="4"/>
        <v>0.518452075858534</v>
      </c>
      <c r="E29" s="11">
        <f>Intra!E29+Inter!E29+Foreign!E29</f>
        <v>371</v>
      </c>
      <c r="F29" s="12">
        <f>((SQRT((Intra!F29/1.645)^2+(Inter!F29/1.645)^2+(Foreign!F29/1.645)^2))*1.645)</f>
        <v>122.80065146407001</v>
      </c>
      <c r="G29" s="1">
        <f t="shared" si="5"/>
        <v>0.19892761394101877</v>
      </c>
      <c r="H29" s="23">
        <f>Intra!H29+Inter!H29+Foreign!H29</f>
        <v>1652</v>
      </c>
      <c r="I29" s="24">
        <f>((SQRT((Intra!I29/1.645)^2+(Inter!I29/1.645)^2+(Foreign!I29/1.645)^2))*1.645)</f>
        <v>359.78048863160996</v>
      </c>
      <c r="K29" s="27"/>
    </row>
    <row r="30" spans="1:11" ht="14.25">
      <c r="A30" s="15" t="s">
        <v>15</v>
      </c>
      <c r="B30" s="11">
        <f>Intra!B30+Inter!B30+Foreign!B30</f>
        <v>224</v>
      </c>
      <c r="C30" s="12">
        <f>((SQRT((Intra!C30/1.645)^2+(Inter!C30/1.645)^2+(Foreign!C30/1.645)^2))*1.645)</f>
        <v>97.59098319004681</v>
      </c>
      <c r="D30" s="13">
        <f t="shared" si="4"/>
        <v>0.05740645822655049</v>
      </c>
      <c r="E30" s="11">
        <f>Intra!E30+Inter!E30+Foreign!E30</f>
        <v>97</v>
      </c>
      <c r="F30" s="12">
        <f>((SQRT((Intra!F30/1.645)^2+(Inter!F30/1.645)^2+(Foreign!F30/1.645)^2))*1.645)</f>
        <v>65.25335240430181</v>
      </c>
      <c r="G30" s="1">
        <f t="shared" si="5"/>
        <v>0.05201072386058981</v>
      </c>
      <c r="H30" s="23">
        <f>Intra!H30+Inter!H30+Foreign!H30</f>
        <v>127</v>
      </c>
      <c r="I30" s="24">
        <f>((SQRT((Intra!I30/1.645)^2+(Inter!I30/1.645)^2+(Foreign!I30/1.645)^2))*1.645)</f>
        <v>117.39676315810415</v>
      </c>
      <c r="K30" s="27"/>
    </row>
    <row r="31" spans="1:11" s="2" customFormat="1" ht="14.25">
      <c r="A31" s="15" t="s">
        <v>16</v>
      </c>
      <c r="B31" s="11">
        <f>Intra!B31+Inter!B31+Foreign!B31</f>
        <v>182</v>
      </c>
      <c r="C31" s="12">
        <f>((SQRT((Intra!C31/1.645)^2+(Inter!C31/1.645)^2+(Foreign!C31/1.645)^2))*1.645)</f>
        <v>86.45808232895293</v>
      </c>
      <c r="D31" s="13">
        <f t="shared" si="4"/>
        <v>0.04664274730907227</v>
      </c>
      <c r="E31" s="11">
        <f>Intra!E31+Inter!E31+Foreign!E31</f>
        <v>264</v>
      </c>
      <c r="F31" s="12">
        <f>((SQRT((Intra!F31/1.645)^2+(Inter!F31/1.645)^2+(Foreign!F31/1.645)^2))*1.645)</f>
        <v>142.30249470757707</v>
      </c>
      <c r="G31" s="1">
        <f t="shared" si="5"/>
        <v>0.1415549597855228</v>
      </c>
      <c r="H31" s="23">
        <f>Intra!H31+Inter!H31+Foreign!H31</f>
        <v>-82</v>
      </c>
      <c r="I31" s="24">
        <f>((SQRT((Intra!I31/1.645)^2+(Inter!I31/1.645)^2+(Foreign!I31/1.645)^2))*1.645)</f>
        <v>166.50825805346716</v>
      </c>
      <c r="K31" s="27"/>
    </row>
    <row r="32" spans="1:11" s="2" customFormat="1" ht="14.25">
      <c r="A32" s="15" t="s">
        <v>17</v>
      </c>
      <c r="B32" s="11">
        <f>Intra!B32+Inter!B32+Foreign!B32</f>
        <v>170</v>
      </c>
      <c r="C32" s="12">
        <f>((SQRT((Intra!C32/1.645)^2+(Inter!C32/1.645)^2+(Foreign!C32/1.645)^2))*1.645)</f>
        <v>90.03332716277902</v>
      </c>
      <c r="D32" s="13">
        <f t="shared" si="4"/>
        <v>0.04356740133264992</v>
      </c>
      <c r="E32" s="11">
        <f>Intra!E32+Inter!E32+Foreign!E32</f>
        <v>353</v>
      </c>
      <c r="F32" s="12">
        <f>((SQRT((Intra!F32/1.645)^2+(Inter!F32/1.645)^2+(Foreign!F32/1.645)^2))*1.645)</f>
        <v>163.23296235748464</v>
      </c>
      <c r="G32" s="1">
        <f t="shared" si="5"/>
        <v>0.18927613941018767</v>
      </c>
      <c r="H32" s="23">
        <f>Intra!H32+Inter!H32+Foreign!H32</f>
        <v>-183</v>
      </c>
      <c r="I32" s="24">
        <f>((SQRT((Intra!I32/1.645)^2+(Inter!I32/1.645)^2+(Foreign!I32/1.645)^2))*1.645)</f>
        <v>186.41620101268023</v>
      </c>
      <c r="K32" s="27"/>
    </row>
    <row r="33" spans="1:11" s="2" customFormat="1" ht="14.25">
      <c r="A33" s="15" t="s">
        <v>18</v>
      </c>
      <c r="B33" s="11">
        <f>Intra!B33+Inter!B33+Foreign!B33</f>
        <v>113</v>
      </c>
      <c r="C33" s="12">
        <f>((SQRT((Intra!C33/1.645)^2+(Inter!C33/1.645)^2+(Foreign!C33/1.645)^2))*1.645)</f>
        <v>74.63243262818116</v>
      </c>
      <c r="D33" s="13">
        <f t="shared" si="4"/>
        <v>0.028959507944643772</v>
      </c>
      <c r="E33" s="11">
        <f>Intra!E33+Inter!E33+Foreign!E33</f>
        <v>73</v>
      </c>
      <c r="F33" s="12">
        <f>((SQRT((Intra!F33/1.645)^2+(Inter!F33/1.645)^2+(Foreign!F33/1.645)^2))*1.645)</f>
        <v>53.150729063673246</v>
      </c>
      <c r="G33" s="1">
        <f t="shared" si="5"/>
        <v>0.039142091152815014</v>
      </c>
      <c r="H33" s="23">
        <f>Intra!H33+Inter!H33+Foreign!H33</f>
        <v>40</v>
      </c>
      <c r="I33" s="24">
        <f>((SQRT((Intra!I33/1.645)^2+(Inter!I33/1.645)^2+(Foreign!I33/1.645)^2))*1.645)</f>
        <v>91.62423260251623</v>
      </c>
      <c r="K33" s="27"/>
    </row>
    <row r="34" spans="1:11" s="2" customFormat="1" ht="14.25">
      <c r="A34" s="15" t="s">
        <v>25</v>
      </c>
      <c r="B34" s="11">
        <f>Intra!B34+Inter!B34+Foreign!B34</f>
        <v>83</v>
      </c>
      <c r="C34" s="12">
        <f>((SQRT((Intra!C34/1.645)^2+(Inter!C34/1.645)^2+(Foreign!C34/1.645)^2))*1.645)</f>
        <v>65.92419889539805</v>
      </c>
      <c r="D34" s="13">
        <f t="shared" si="4"/>
        <v>0.021271143003587904</v>
      </c>
      <c r="E34" s="11">
        <f>Intra!E34+Inter!E34+Foreign!E34</f>
        <v>36</v>
      </c>
      <c r="F34" s="12">
        <f>((SQRT((Intra!F34/1.645)^2+(Inter!F34/1.645)^2+(Foreign!F34/1.645)^2))*1.645)</f>
        <v>37</v>
      </c>
      <c r="G34" s="1">
        <f t="shared" si="5"/>
        <v>0.0193029490616622</v>
      </c>
      <c r="H34" s="23">
        <f>Intra!H34+Inter!H34+Foreign!H34</f>
        <v>47</v>
      </c>
      <c r="I34" s="24">
        <f>((SQRT((Intra!I34/1.645)^2+(Inter!I34/1.645)^2+(Foreign!I34/1.645)^2))*1.645)</f>
        <v>75.59761901012492</v>
      </c>
      <c r="K34" s="27"/>
    </row>
    <row r="35" spans="1:11" s="2" customFormat="1" ht="14.25">
      <c r="A35" s="15" t="s">
        <v>26</v>
      </c>
      <c r="B35" s="11">
        <f>Intra!B35+Inter!B35+Foreign!B35</f>
        <v>13</v>
      </c>
      <c r="C35" s="12">
        <f>((SQRT((Intra!C35/1.645)^2+(Inter!C35/1.645)^2+(Foreign!C35/1.645)^2))*1.645)</f>
        <v>21</v>
      </c>
      <c r="D35" s="13">
        <f t="shared" si="4"/>
        <v>0.0033316248077908763</v>
      </c>
      <c r="E35" s="11">
        <f>Intra!E35+Inter!E35+Foreign!E35</f>
        <v>67</v>
      </c>
      <c r="F35" s="12">
        <f>((SQRT((Intra!F35/1.645)^2+(Inter!F35/1.645)^2+(Foreign!F35/1.645)^2))*1.645)</f>
        <v>47.20169488482379</v>
      </c>
      <c r="G35" s="1">
        <f t="shared" si="5"/>
        <v>0.035924932975871314</v>
      </c>
      <c r="H35" s="23">
        <f>Intra!H35+Inter!H35+Foreign!H35</f>
        <v>-54</v>
      </c>
      <c r="I35" s="24">
        <f>((SQRT((Intra!I35/1.645)^2+(Inter!I35/1.645)^2+(Foreign!I35/1.645)^2))*1.645)</f>
        <v>51.662365412357964</v>
      </c>
      <c r="K35" s="27"/>
    </row>
    <row r="36" spans="1:11" s="2" customFormat="1" ht="14.25">
      <c r="A36" s="15" t="s">
        <v>27</v>
      </c>
      <c r="B36" s="11">
        <f>Intra!B36+Inter!B36+Foreign!B36</f>
        <v>39</v>
      </c>
      <c r="C36" s="12">
        <f>((SQRT((Intra!C36/1.645)^2+(Inter!C36/1.645)^2+(Foreign!C36/1.645)^2))*1.645)</f>
        <v>44.28317965096906</v>
      </c>
      <c r="D36" s="13">
        <f t="shared" si="4"/>
        <v>0.00999487442337263</v>
      </c>
      <c r="E36" s="11">
        <f>Intra!E36+Inter!E36+Foreign!E36</f>
        <v>91</v>
      </c>
      <c r="F36" s="12">
        <f>((SQRT((Intra!F36/1.645)^2+(Inter!F36/1.645)^2+(Foreign!F36/1.645)^2))*1.645)</f>
        <v>69.72087205421342</v>
      </c>
      <c r="G36" s="1">
        <f t="shared" si="5"/>
        <v>0.048793565683646116</v>
      </c>
      <c r="H36" s="23">
        <f>Intra!H36+Inter!H36+Foreign!H36</f>
        <v>-52</v>
      </c>
      <c r="I36" s="24">
        <f>((SQRT((Intra!I36/1.645)^2+(Inter!I36/1.645)^2+(Foreign!I36/1.645)^2))*1.645)</f>
        <v>82.59539938761722</v>
      </c>
      <c r="K36" s="27"/>
    </row>
    <row r="37" spans="1:9" ht="14.25">
      <c r="A37" s="21"/>
      <c r="B37" s="17"/>
      <c r="C37" s="18"/>
      <c r="D37" s="18"/>
      <c r="E37" s="17"/>
      <c r="F37" s="18"/>
      <c r="G37" s="18"/>
      <c r="H37" s="17"/>
      <c r="I37" s="19"/>
    </row>
    <row r="38" spans="1:9" ht="14.25">
      <c r="A38" s="20" t="s">
        <v>34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20" t="s">
        <v>31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3:I3"/>
    <mergeCell ref="B5:D5"/>
    <mergeCell ref="E5:G5"/>
    <mergeCell ref="H5:I5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B3" sqref="B3:I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32"/>
      <c r="B2" s="32"/>
      <c r="C2" s="32"/>
      <c r="D2" s="32"/>
      <c r="E2" s="32"/>
      <c r="F2" s="32"/>
      <c r="G2" s="32"/>
      <c r="H2" s="32"/>
      <c r="I2" s="32"/>
    </row>
    <row r="3" spans="1:9" ht="15">
      <c r="A3" s="3" t="s">
        <v>6</v>
      </c>
      <c r="B3" s="28" t="s">
        <v>39</v>
      </c>
      <c r="C3" s="28"/>
      <c r="D3" s="28"/>
      <c r="E3" s="28"/>
      <c r="F3" s="28"/>
      <c r="G3" s="28"/>
      <c r="H3" s="28"/>
      <c r="I3" s="28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29" t="s">
        <v>0</v>
      </c>
      <c r="C5" s="30"/>
      <c r="D5" s="31"/>
      <c r="E5" s="29" t="s">
        <v>1</v>
      </c>
      <c r="F5" s="30"/>
      <c r="G5" s="31"/>
      <c r="H5" s="29" t="s">
        <v>2</v>
      </c>
      <c r="I5" s="31"/>
    </row>
    <row r="6" spans="1:9" ht="14.25">
      <c r="A6" s="6" t="s">
        <v>7</v>
      </c>
      <c r="B6" s="7" t="s">
        <v>3</v>
      </c>
      <c r="C6" s="8" t="s">
        <v>4</v>
      </c>
      <c r="D6" s="8" t="s">
        <v>5</v>
      </c>
      <c r="E6" s="7" t="s">
        <v>3</v>
      </c>
      <c r="F6" s="8" t="s">
        <v>4</v>
      </c>
      <c r="G6" s="8" t="s">
        <v>5</v>
      </c>
      <c r="H6" s="7" t="s">
        <v>3</v>
      </c>
      <c r="I6" s="9" t="s">
        <v>4</v>
      </c>
    </row>
    <row r="7" spans="1:9" ht="14.25">
      <c r="A7" s="10" t="s">
        <v>8</v>
      </c>
      <c r="B7" s="25">
        <v>734</v>
      </c>
      <c r="C7" s="25">
        <v>184.65102220134065</v>
      </c>
      <c r="D7" s="13">
        <f aca="true" t="shared" si="0" ref="D7:D12">B7/B$7</f>
        <v>1</v>
      </c>
      <c r="E7" s="11">
        <v>716</v>
      </c>
      <c r="F7" s="12">
        <v>245</v>
      </c>
      <c r="G7" s="1">
        <f aca="true" t="shared" si="1" ref="G7:G12">E7/E$7</f>
        <v>1</v>
      </c>
      <c r="H7" s="23">
        <f aca="true" t="shared" si="2" ref="H7:H12">B7-E7</f>
        <v>18</v>
      </c>
      <c r="I7" s="24">
        <f aca="true" t="shared" si="3" ref="I7:I12">((SQRT((C7/1.645)^2+(F7/1.645)^2)))*1.645</f>
        <v>306.79146011582526</v>
      </c>
    </row>
    <row r="8" spans="1:9" ht="14.25">
      <c r="A8" s="15" t="s">
        <v>9</v>
      </c>
      <c r="B8" s="25">
        <v>229</v>
      </c>
      <c r="C8" s="25">
        <v>90.88454214001412</v>
      </c>
      <c r="D8" s="13">
        <f t="shared" si="0"/>
        <v>0.3119891008174387</v>
      </c>
      <c r="E8" s="11">
        <v>212</v>
      </c>
      <c r="F8" s="12">
        <v>104</v>
      </c>
      <c r="G8" s="1">
        <f t="shared" si="1"/>
        <v>0.29608938547486036</v>
      </c>
      <c r="H8" s="23">
        <f t="shared" si="2"/>
        <v>17</v>
      </c>
      <c r="I8" s="24">
        <f t="shared" si="3"/>
        <v>138.11589336495638</v>
      </c>
    </row>
    <row r="9" spans="1:9" ht="14.25">
      <c r="A9" s="15" t="s">
        <v>10</v>
      </c>
      <c r="B9" s="11">
        <v>287</v>
      </c>
      <c r="C9" s="12">
        <v>125.27170470621049</v>
      </c>
      <c r="D9" s="13">
        <f t="shared" si="0"/>
        <v>0.391008174386921</v>
      </c>
      <c r="E9" s="11">
        <v>358</v>
      </c>
      <c r="F9" s="12">
        <v>213</v>
      </c>
      <c r="G9" s="1">
        <f t="shared" si="1"/>
        <v>0.5</v>
      </c>
      <c r="H9" s="23">
        <f t="shared" si="2"/>
        <v>-71</v>
      </c>
      <c r="I9" s="24">
        <f t="shared" si="3"/>
        <v>247.10726415870496</v>
      </c>
    </row>
    <row r="10" spans="1:9" ht="14.25">
      <c r="A10" s="15" t="s">
        <v>11</v>
      </c>
      <c r="B10" s="25">
        <v>181</v>
      </c>
      <c r="C10" s="25">
        <v>93.64827814754526</v>
      </c>
      <c r="D10" s="13">
        <f t="shared" si="0"/>
        <v>0.24659400544959129</v>
      </c>
      <c r="E10" s="11">
        <v>77</v>
      </c>
      <c r="F10" s="12">
        <v>48</v>
      </c>
      <c r="G10" s="1">
        <f t="shared" si="1"/>
        <v>0.10754189944134078</v>
      </c>
      <c r="H10" s="23">
        <f t="shared" si="2"/>
        <v>104</v>
      </c>
      <c r="I10" s="24">
        <f t="shared" si="3"/>
        <v>105.23307464861038</v>
      </c>
    </row>
    <row r="11" spans="1:9" ht="14.25">
      <c r="A11" s="15" t="s">
        <v>12</v>
      </c>
      <c r="B11" s="11">
        <v>37</v>
      </c>
      <c r="C11" s="12">
        <v>37.0540146272978</v>
      </c>
      <c r="D11" s="13">
        <f t="shared" si="0"/>
        <v>0.05040871934604905</v>
      </c>
      <c r="E11" s="11">
        <v>41</v>
      </c>
      <c r="F11" s="12">
        <v>29</v>
      </c>
      <c r="G11" s="1">
        <f t="shared" si="1"/>
        <v>0.05726256983240224</v>
      </c>
      <c r="H11" s="23">
        <f t="shared" si="2"/>
        <v>-4</v>
      </c>
      <c r="I11" s="24">
        <f t="shared" si="3"/>
        <v>47.05316142407436</v>
      </c>
    </row>
    <row r="12" spans="1:9" ht="14.25">
      <c r="A12" s="15" t="s">
        <v>13</v>
      </c>
      <c r="B12" s="11">
        <v>0</v>
      </c>
      <c r="C12" s="12">
        <v>0</v>
      </c>
      <c r="D12" s="13">
        <f t="shared" si="0"/>
        <v>0</v>
      </c>
      <c r="E12" s="11">
        <v>28</v>
      </c>
      <c r="F12" s="12">
        <v>25</v>
      </c>
      <c r="G12" s="1">
        <f t="shared" si="1"/>
        <v>0.03910614525139665</v>
      </c>
      <c r="H12" s="23">
        <f t="shared" si="2"/>
        <v>-28</v>
      </c>
      <c r="I12" s="24">
        <f t="shared" si="3"/>
        <v>25</v>
      </c>
    </row>
    <row r="13" spans="1:9" ht="14.25">
      <c r="A13" s="15"/>
      <c r="B13" s="11"/>
      <c r="C13" s="12"/>
      <c r="D13" s="12"/>
      <c r="E13" s="11"/>
      <c r="F13" s="12"/>
      <c r="G13" s="12"/>
      <c r="H13" s="11"/>
      <c r="I13" s="14"/>
    </row>
    <row r="14" spans="1:9" ht="14.25">
      <c r="A14" s="6" t="s">
        <v>28</v>
      </c>
      <c r="B14" s="7" t="s">
        <v>3</v>
      </c>
      <c r="C14" s="8" t="s">
        <v>4</v>
      </c>
      <c r="D14" s="8" t="s">
        <v>5</v>
      </c>
      <c r="E14" s="7" t="s">
        <v>3</v>
      </c>
      <c r="F14" s="8" t="s">
        <v>4</v>
      </c>
      <c r="G14" s="8" t="s">
        <v>5</v>
      </c>
      <c r="H14" s="7" t="s">
        <v>3</v>
      </c>
      <c r="I14" s="9" t="s">
        <v>4</v>
      </c>
    </row>
    <row r="15" spans="1:9" ht="14.25">
      <c r="A15" s="10" t="s">
        <v>33</v>
      </c>
      <c r="B15" s="11">
        <v>948</v>
      </c>
      <c r="C15" s="12">
        <v>283</v>
      </c>
      <c r="D15" s="13">
        <f>B15/B$15</f>
        <v>1</v>
      </c>
      <c r="E15" s="11">
        <v>823</v>
      </c>
      <c r="F15" s="12">
        <v>267</v>
      </c>
      <c r="G15" s="1">
        <f>E15/E$15</f>
        <v>1</v>
      </c>
      <c r="H15" s="23">
        <f>B15-E15</f>
        <v>125</v>
      </c>
      <c r="I15" s="24">
        <f aca="true" t="shared" si="4" ref="I15:I24">((SQRT((C15/1.645)^2+(F15/1.645)^2)))*1.645</f>
        <v>389.0732578833966</v>
      </c>
    </row>
    <row r="16" spans="1:9" ht="14.25">
      <c r="A16" s="15" t="s">
        <v>14</v>
      </c>
      <c r="B16" s="11">
        <v>140</v>
      </c>
      <c r="C16" s="12">
        <v>89</v>
      </c>
      <c r="D16" s="13">
        <f aca="true" t="shared" si="5" ref="D16:D24">B16/B$15</f>
        <v>0.14767932489451477</v>
      </c>
      <c r="E16" s="11">
        <v>42</v>
      </c>
      <c r="F16" s="12">
        <v>34</v>
      </c>
      <c r="G16" s="1">
        <f aca="true" t="shared" si="6" ref="G16:G24">E16/E$15</f>
        <v>0.05103280680437424</v>
      </c>
      <c r="H16" s="23">
        <f aca="true" t="shared" si="7" ref="H16:H24">B16-E16</f>
        <v>98</v>
      </c>
      <c r="I16" s="24">
        <f t="shared" si="4"/>
        <v>95.27329111561119</v>
      </c>
    </row>
    <row r="17" spans="1:9" ht="14.25">
      <c r="A17" s="15" t="s">
        <v>15</v>
      </c>
      <c r="B17" s="11">
        <v>67</v>
      </c>
      <c r="C17" s="12">
        <v>78</v>
      </c>
      <c r="D17" s="13">
        <f t="shared" si="5"/>
        <v>0.07067510548523206</v>
      </c>
      <c r="E17" s="11">
        <v>0</v>
      </c>
      <c r="F17" s="12">
        <v>0</v>
      </c>
      <c r="G17" s="1">
        <f t="shared" si="6"/>
        <v>0</v>
      </c>
      <c r="H17" s="23">
        <f t="shared" si="7"/>
        <v>67</v>
      </c>
      <c r="I17" s="24">
        <f t="shared" si="4"/>
        <v>78</v>
      </c>
    </row>
    <row r="18" spans="1:9" ht="14.25">
      <c r="A18" s="15" t="s">
        <v>16</v>
      </c>
      <c r="B18" s="11">
        <v>122</v>
      </c>
      <c r="C18" s="12">
        <v>102</v>
      </c>
      <c r="D18" s="13">
        <f t="shared" si="5"/>
        <v>0.12869198312236288</v>
      </c>
      <c r="E18" s="11">
        <v>5</v>
      </c>
      <c r="F18" s="12">
        <v>9</v>
      </c>
      <c r="G18" s="1">
        <f t="shared" si="6"/>
        <v>0.006075334143377886</v>
      </c>
      <c r="H18" s="23">
        <f t="shared" si="7"/>
        <v>117</v>
      </c>
      <c r="I18" s="24">
        <f t="shared" si="4"/>
        <v>102.39628899525609</v>
      </c>
    </row>
    <row r="19" spans="1:9" ht="14.25">
      <c r="A19" s="15" t="s">
        <v>17</v>
      </c>
      <c r="B19" s="11">
        <v>161</v>
      </c>
      <c r="C19" s="12">
        <v>109</v>
      </c>
      <c r="D19" s="13">
        <f t="shared" si="5"/>
        <v>0.169831223628692</v>
      </c>
      <c r="E19" s="11">
        <v>96</v>
      </c>
      <c r="F19" s="12">
        <v>64</v>
      </c>
      <c r="G19" s="1">
        <f t="shared" si="6"/>
        <v>0.1166464155528554</v>
      </c>
      <c r="H19" s="23">
        <f t="shared" si="7"/>
        <v>65</v>
      </c>
      <c r="I19" s="24">
        <f t="shared" si="4"/>
        <v>126.40015822774906</v>
      </c>
    </row>
    <row r="20" spans="1:9" ht="14.25">
      <c r="A20" s="15" t="s">
        <v>18</v>
      </c>
      <c r="B20" s="11">
        <v>117</v>
      </c>
      <c r="C20" s="12">
        <v>86</v>
      </c>
      <c r="D20" s="13">
        <f t="shared" si="5"/>
        <v>0.12341772151898735</v>
      </c>
      <c r="E20" s="11">
        <v>75</v>
      </c>
      <c r="F20" s="12">
        <v>55</v>
      </c>
      <c r="G20" s="1">
        <f t="shared" si="6"/>
        <v>0.0911300121506683</v>
      </c>
      <c r="H20" s="23">
        <f t="shared" si="7"/>
        <v>42</v>
      </c>
      <c r="I20" s="24">
        <f t="shared" si="4"/>
        <v>102.08329931972222</v>
      </c>
    </row>
    <row r="21" spans="1:9" ht="14.25">
      <c r="A21" s="15" t="s">
        <v>19</v>
      </c>
      <c r="B21" s="11">
        <v>263</v>
      </c>
      <c r="C21" s="12">
        <v>180</v>
      </c>
      <c r="D21" s="13">
        <f t="shared" si="5"/>
        <v>0.27742616033755274</v>
      </c>
      <c r="E21" s="11">
        <v>170</v>
      </c>
      <c r="F21" s="12">
        <v>153</v>
      </c>
      <c r="G21" s="1">
        <f t="shared" si="6"/>
        <v>0.2065613608748481</v>
      </c>
      <c r="H21" s="23">
        <f t="shared" si="7"/>
        <v>93</v>
      </c>
      <c r="I21" s="24">
        <f t="shared" si="4"/>
        <v>236.23928547132036</v>
      </c>
    </row>
    <row r="22" spans="1:9" ht="14.25">
      <c r="A22" s="15" t="s">
        <v>20</v>
      </c>
      <c r="B22" s="11">
        <v>56</v>
      </c>
      <c r="C22" s="12">
        <v>57</v>
      </c>
      <c r="D22" s="13">
        <f t="shared" si="5"/>
        <v>0.05907172995780591</v>
      </c>
      <c r="E22" s="11">
        <v>184</v>
      </c>
      <c r="F22" s="12">
        <v>133</v>
      </c>
      <c r="G22" s="1">
        <f t="shared" si="6"/>
        <v>0.2235722964763062</v>
      </c>
      <c r="H22" s="23">
        <f t="shared" si="7"/>
        <v>-128</v>
      </c>
      <c r="I22" s="24">
        <f t="shared" si="4"/>
        <v>144.69968901141428</v>
      </c>
    </row>
    <row r="23" spans="1:9" ht="14.25">
      <c r="A23" s="15" t="s">
        <v>21</v>
      </c>
      <c r="B23" s="11">
        <v>0</v>
      </c>
      <c r="C23" s="12">
        <v>0</v>
      </c>
      <c r="D23" s="13">
        <f t="shared" si="5"/>
        <v>0</v>
      </c>
      <c r="E23" s="11">
        <v>160</v>
      </c>
      <c r="F23" s="12">
        <v>125</v>
      </c>
      <c r="G23" s="1">
        <f t="shared" si="6"/>
        <v>0.19441069258809235</v>
      </c>
      <c r="H23" s="23">
        <f t="shared" si="7"/>
        <v>-160</v>
      </c>
      <c r="I23" s="24">
        <f t="shared" si="4"/>
        <v>125</v>
      </c>
    </row>
    <row r="24" spans="1:9" ht="14.25">
      <c r="A24" s="15" t="s">
        <v>22</v>
      </c>
      <c r="B24" s="11">
        <v>22</v>
      </c>
      <c r="C24" s="12">
        <v>29</v>
      </c>
      <c r="D24" s="13">
        <f t="shared" si="5"/>
        <v>0.023206751054852322</v>
      </c>
      <c r="E24" s="11">
        <v>91</v>
      </c>
      <c r="F24" s="12">
        <v>80</v>
      </c>
      <c r="G24" s="1">
        <f t="shared" si="6"/>
        <v>0.11057108140947752</v>
      </c>
      <c r="H24" s="23">
        <f t="shared" si="7"/>
        <v>-69</v>
      </c>
      <c r="I24" s="24">
        <f t="shared" si="4"/>
        <v>85.09406559801921</v>
      </c>
    </row>
    <row r="25" spans="1:9" ht="14.25">
      <c r="A25" s="16"/>
      <c r="B25" s="11"/>
      <c r="C25" s="12"/>
      <c r="D25" s="12"/>
      <c r="E25" s="11"/>
      <c r="F25" s="12"/>
      <c r="G25" s="14"/>
      <c r="H25" s="12"/>
      <c r="I25" s="1"/>
    </row>
    <row r="26" spans="1:9" ht="14.25">
      <c r="A26" s="6" t="s">
        <v>29</v>
      </c>
      <c r="B26" s="7" t="s">
        <v>3</v>
      </c>
      <c r="C26" s="8" t="s">
        <v>4</v>
      </c>
      <c r="D26" s="8" t="s">
        <v>5</v>
      </c>
      <c r="E26" s="7" t="s">
        <v>3</v>
      </c>
      <c r="F26" s="8" t="s">
        <v>4</v>
      </c>
      <c r="G26" s="8" t="s">
        <v>5</v>
      </c>
      <c r="H26" s="7" t="s">
        <v>3</v>
      </c>
      <c r="I26" s="9" t="s">
        <v>4</v>
      </c>
    </row>
    <row r="27" spans="1:9" ht="14.25">
      <c r="A27" s="10" t="s">
        <v>30</v>
      </c>
      <c r="B27" s="11">
        <v>2356</v>
      </c>
      <c r="C27" s="12">
        <v>364</v>
      </c>
      <c r="D27" s="1">
        <f>B27/B$27</f>
        <v>1</v>
      </c>
      <c r="E27" s="11">
        <v>1243</v>
      </c>
      <c r="F27" s="12">
        <v>265</v>
      </c>
      <c r="G27" s="1">
        <f>E27/E$27</f>
        <v>1</v>
      </c>
      <c r="H27" s="23">
        <f>B27-E27</f>
        <v>1113</v>
      </c>
      <c r="I27" s="24">
        <f>((SQRT((C27/1.645)^2+(F27/1.645)^2)))*1.645</f>
        <v>450.24548859483315</v>
      </c>
    </row>
    <row r="28" spans="1:9" ht="14.25">
      <c r="A28" s="15" t="s">
        <v>23</v>
      </c>
      <c r="B28" s="11">
        <v>721</v>
      </c>
      <c r="C28" s="12">
        <v>217</v>
      </c>
      <c r="D28" s="1">
        <f aca="true" t="shared" si="8" ref="D28:D36">B28/B$27</f>
        <v>0.3060271646859083</v>
      </c>
      <c r="E28" s="11">
        <v>417</v>
      </c>
      <c r="F28" s="12">
        <v>142</v>
      </c>
      <c r="G28" s="1">
        <f aca="true" t="shared" si="9" ref="G28:G36">E28/E$27</f>
        <v>0.335478680611424</v>
      </c>
      <c r="H28" s="23">
        <f>B28-E28</f>
        <v>304</v>
      </c>
      <c r="I28" s="24">
        <f aca="true" t="shared" si="10" ref="I28:I36">((SQRT((C28/1.645)^2+(F28/1.645)^2)))*1.645</f>
        <v>259.33183375744676</v>
      </c>
    </row>
    <row r="29" spans="1:9" ht="14.25">
      <c r="A29" s="15" t="s">
        <v>24</v>
      </c>
      <c r="B29" s="11">
        <v>1260</v>
      </c>
      <c r="C29" s="12">
        <v>259</v>
      </c>
      <c r="D29" s="1">
        <f t="shared" si="8"/>
        <v>0.534804753820034</v>
      </c>
      <c r="E29" s="11">
        <v>242</v>
      </c>
      <c r="F29" s="12">
        <v>98</v>
      </c>
      <c r="G29" s="1">
        <f t="shared" si="9"/>
        <v>0.19469026548672566</v>
      </c>
      <c r="H29" s="23">
        <f aca="true" t="shared" si="11" ref="H29:H36">B29-E29</f>
        <v>1018</v>
      </c>
      <c r="I29" s="24">
        <f t="shared" si="10"/>
        <v>276.9205662279348</v>
      </c>
    </row>
    <row r="30" spans="1:9" ht="14.25">
      <c r="A30" s="15" t="s">
        <v>15</v>
      </c>
      <c r="B30" s="11">
        <v>103</v>
      </c>
      <c r="C30" s="12">
        <v>68</v>
      </c>
      <c r="D30" s="1">
        <f t="shared" si="8"/>
        <v>0.04371816638370119</v>
      </c>
      <c r="E30" s="11">
        <v>15</v>
      </c>
      <c r="F30" s="12">
        <v>17</v>
      </c>
      <c r="G30" s="1">
        <f t="shared" si="9"/>
        <v>0.012067578439259855</v>
      </c>
      <c r="H30" s="23">
        <f t="shared" si="11"/>
        <v>88</v>
      </c>
      <c r="I30" s="24">
        <f t="shared" si="10"/>
        <v>70.09279563550024</v>
      </c>
    </row>
    <row r="31" spans="1:9" ht="14.25">
      <c r="A31" s="15" t="s">
        <v>16</v>
      </c>
      <c r="B31" s="11">
        <v>101</v>
      </c>
      <c r="C31" s="12">
        <v>63</v>
      </c>
      <c r="D31" s="1">
        <f t="shared" si="8"/>
        <v>0.042869269949066216</v>
      </c>
      <c r="E31" s="11">
        <v>165</v>
      </c>
      <c r="F31" s="12">
        <v>117</v>
      </c>
      <c r="G31" s="1">
        <f t="shared" si="9"/>
        <v>0.13274336283185842</v>
      </c>
      <c r="H31" s="23">
        <f t="shared" si="11"/>
        <v>-64</v>
      </c>
      <c r="I31" s="24">
        <f t="shared" si="10"/>
        <v>132.88340754210063</v>
      </c>
    </row>
    <row r="32" spans="1:9" ht="14.25">
      <c r="A32" s="15" t="s">
        <v>17</v>
      </c>
      <c r="B32" s="11">
        <v>105</v>
      </c>
      <c r="C32" s="12">
        <v>79</v>
      </c>
      <c r="D32" s="1">
        <f t="shared" si="8"/>
        <v>0.04456706281833616</v>
      </c>
      <c r="E32" s="11">
        <v>269</v>
      </c>
      <c r="F32" s="12">
        <v>146</v>
      </c>
      <c r="G32" s="1">
        <f t="shared" si="9"/>
        <v>0.2164119066773934</v>
      </c>
      <c r="H32" s="23">
        <f t="shared" si="11"/>
        <v>-164</v>
      </c>
      <c r="I32" s="24">
        <f t="shared" si="10"/>
        <v>166.00301202086666</v>
      </c>
    </row>
    <row r="33" spans="1:9" ht="14.25">
      <c r="A33" s="15" t="s">
        <v>18</v>
      </c>
      <c r="B33" s="11">
        <v>38</v>
      </c>
      <c r="C33" s="12">
        <v>43</v>
      </c>
      <c r="D33" s="1">
        <f t="shared" si="8"/>
        <v>0.016129032258064516</v>
      </c>
      <c r="E33" s="11">
        <v>70</v>
      </c>
      <c r="F33" s="12">
        <v>53</v>
      </c>
      <c r="G33" s="1">
        <f t="shared" si="9"/>
        <v>0.05631536604987932</v>
      </c>
      <c r="H33" s="23">
        <f t="shared" si="11"/>
        <v>-32</v>
      </c>
      <c r="I33" s="24">
        <f t="shared" si="10"/>
        <v>68.24954212300621</v>
      </c>
    </row>
    <row r="34" spans="1:9" ht="14.25">
      <c r="A34" s="15" t="s">
        <v>25</v>
      </c>
      <c r="B34" s="11">
        <v>15</v>
      </c>
      <c r="C34" s="12">
        <v>25</v>
      </c>
      <c r="D34" s="1">
        <f t="shared" si="8"/>
        <v>0.006366723259762309</v>
      </c>
      <c r="E34" s="11">
        <v>36</v>
      </c>
      <c r="F34" s="12">
        <v>37</v>
      </c>
      <c r="G34" s="1">
        <f t="shared" si="9"/>
        <v>0.028962188254223652</v>
      </c>
      <c r="H34" s="23">
        <f t="shared" si="11"/>
        <v>-21</v>
      </c>
      <c r="I34" s="24">
        <f t="shared" si="10"/>
        <v>44.654227123532216</v>
      </c>
    </row>
    <row r="35" spans="1:9" ht="14.25">
      <c r="A35" s="15" t="s">
        <v>26</v>
      </c>
      <c r="B35" s="11">
        <v>13</v>
      </c>
      <c r="C35" s="12">
        <v>21</v>
      </c>
      <c r="D35" s="1">
        <f t="shared" si="8"/>
        <v>0.0055178268251273345</v>
      </c>
      <c r="E35" s="11">
        <v>24</v>
      </c>
      <c r="F35" s="12">
        <v>28</v>
      </c>
      <c r="G35" s="1">
        <f t="shared" si="9"/>
        <v>0.019308125502815767</v>
      </c>
      <c r="H35" s="23">
        <f t="shared" si="11"/>
        <v>-11</v>
      </c>
      <c r="I35" s="24">
        <f t="shared" si="10"/>
        <v>35</v>
      </c>
    </row>
    <row r="36" spans="1:9" ht="14.25">
      <c r="A36" s="15" t="s">
        <v>27</v>
      </c>
      <c r="B36" s="11">
        <v>0</v>
      </c>
      <c r="C36" s="12">
        <v>0</v>
      </c>
      <c r="D36" s="1">
        <f t="shared" si="8"/>
        <v>0</v>
      </c>
      <c r="E36" s="11">
        <v>5</v>
      </c>
      <c r="F36" s="12">
        <v>10</v>
      </c>
      <c r="G36" s="1">
        <f t="shared" si="9"/>
        <v>0.004022526146419952</v>
      </c>
      <c r="H36" s="23">
        <f t="shared" si="11"/>
        <v>-5</v>
      </c>
      <c r="I36" s="24">
        <f t="shared" si="10"/>
        <v>10</v>
      </c>
    </row>
    <row r="37" spans="1:9" ht="14.25">
      <c r="A37" s="21"/>
      <c r="B37" s="17"/>
      <c r="C37" s="18"/>
      <c r="D37" s="18"/>
      <c r="E37" s="17"/>
      <c r="F37" s="18"/>
      <c r="G37" s="18"/>
      <c r="H37" s="17"/>
      <c r="I37" s="19"/>
    </row>
    <row r="38" ht="14.25">
      <c r="A38" s="20" t="s">
        <v>35</v>
      </c>
    </row>
    <row r="39" ht="14.25">
      <c r="A39" s="20" t="s">
        <v>31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B3" sqref="B3:I3"/>
    </sheetView>
  </sheetViews>
  <sheetFormatPr defaultColWidth="9.140625" defaultRowHeight="15"/>
  <cols>
    <col min="1" max="1" width="36.421875" style="22" customWidth="1"/>
    <col min="2" max="2" width="13.57421875" style="22" customWidth="1"/>
    <col min="3" max="4" width="10.7109375" style="22" customWidth="1"/>
    <col min="5" max="5" width="13.57421875" style="22" customWidth="1"/>
    <col min="6" max="7" width="10.7109375" style="22" customWidth="1"/>
    <col min="8" max="8" width="13.57421875" style="22" customWidth="1"/>
    <col min="9" max="9" width="10.7109375" style="22" customWidth="1"/>
    <col min="10" max="16384" width="8.8515625" style="22" customWidth="1"/>
  </cols>
  <sheetData>
    <row r="2" spans="1:9" ht="14.25">
      <c r="A2" s="32"/>
      <c r="B2" s="32"/>
      <c r="C2" s="32"/>
      <c r="D2" s="32"/>
      <c r="E2" s="32"/>
      <c r="F2" s="32"/>
      <c r="G2" s="32"/>
      <c r="H2" s="32"/>
      <c r="I2" s="32"/>
    </row>
    <row r="3" spans="1:9" ht="15">
      <c r="A3" s="3" t="str">
        <f>Intra!A3</f>
        <v>Allegany County</v>
      </c>
      <c r="B3" s="28" t="s">
        <v>38</v>
      </c>
      <c r="C3" s="28"/>
      <c r="D3" s="28"/>
      <c r="E3" s="28"/>
      <c r="F3" s="28"/>
      <c r="G3" s="28"/>
      <c r="H3" s="28"/>
      <c r="I3" s="28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29" t="s">
        <v>0</v>
      </c>
      <c r="C5" s="30"/>
      <c r="D5" s="31"/>
      <c r="E5" s="29" t="s">
        <v>1</v>
      </c>
      <c r="F5" s="30"/>
      <c r="G5" s="31"/>
      <c r="H5" s="29" t="s">
        <v>2</v>
      </c>
      <c r="I5" s="31"/>
    </row>
    <row r="6" spans="1:9" ht="14.25">
      <c r="A6" s="6" t="s">
        <v>7</v>
      </c>
      <c r="B6" s="7" t="s">
        <v>3</v>
      </c>
      <c r="C6" s="8" t="s">
        <v>4</v>
      </c>
      <c r="D6" s="8" t="s">
        <v>5</v>
      </c>
      <c r="E6" s="7" t="s">
        <v>3</v>
      </c>
      <c r="F6" s="8" t="s">
        <v>4</v>
      </c>
      <c r="G6" s="8" t="s">
        <v>5</v>
      </c>
      <c r="H6" s="7" t="s">
        <v>3</v>
      </c>
      <c r="I6" s="9" t="s">
        <v>4</v>
      </c>
    </row>
    <row r="7" spans="1:9" ht="14.25">
      <c r="A7" s="10" t="s">
        <v>8</v>
      </c>
      <c r="B7" s="25">
        <v>761</v>
      </c>
      <c r="C7" s="25">
        <v>202</v>
      </c>
      <c r="D7" s="13">
        <f aca="true" t="shared" si="0" ref="D7:D12">B7/B$7</f>
        <v>1</v>
      </c>
      <c r="E7" s="26">
        <v>394</v>
      </c>
      <c r="F7" s="25">
        <v>143</v>
      </c>
      <c r="G7" s="1">
        <f aca="true" t="shared" si="1" ref="G7:G12">E7/E$7</f>
        <v>1</v>
      </c>
      <c r="H7" s="23">
        <f aca="true" t="shared" si="2" ref="H7:H12">B7-E7</f>
        <v>367</v>
      </c>
      <c r="I7" s="24">
        <f aca="true" t="shared" si="3" ref="I7:I12">((SQRT((C7/1.645)^2+(F7/1.645)^2)))*1.645</f>
        <v>247.49343425634547</v>
      </c>
    </row>
    <row r="8" spans="1:9" ht="14.25">
      <c r="A8" s="15" t="s">
        <v>9</v>
      </c>
      <c r="B8" s="25">
        <v>139</v>
      </c>
      <c r="C8" s="25">
        <v>85</v>
      </c>
      <c r="D8" s="13">
        <f t="shared" si="0"/>
        <v>0.18265440210249673</v>
      </c>
      <c r="E8" s="26">
        <v>94</v>
      </c>
      <c r="F8" s="25">
        <v>68</v>
      </c>
      <c r="G8" s="1">
        <f t="shared" si="1"/>
        <v>0.23857868020304568</v>
      </c>
      <c r="H8" s="23">
        <f t="shared" si="2"/>
        <v>45</v>
      </c>
      <c r="I8" s="24">
        <f t="shared" si="3"/>
        <v>108.85311203635843</v>
      </c>
    </row>
    <row r="9" spans="1:9" ht="14.25">
      <c r="A9" s="15" t="s">
        <v>10</v>
      </c>
      <c r="B9" s="11">
        <v>391</v>
      </c>
      <c r="C9" s="12">
        <v>145</v>
      </c>
      <c r="D9" s="13">
        <f t="shared" si="0"/>
        <v>0.5137976346911958</v>
      </c>
      <c r="E9" s="11">
        <v>129</v>
      </c>
      <c r="F9" s="12">
        <v>82</v>
      </c>
      <c r="G9" s="1">
        <f t="shared" si="1"/>
        <v>0.32741116751269034</v>
      </c>
      <c r="H9" s="23">
        <f t="shared" si="2"/>
        <v>262</v>
      </c>
      <c r="I9" s="24">
        <f t="shared" si="3"/>
        <v>166.58031096140985</v>
      </c>
    </row>
    <row r="10" spans="1:9" ht="14.25">
      <c r="A10" s="15" t="s">
        <v>11</v>
      </c>
      <c r="B10" s="25">
        <v>196</v>
      </c>
      <c r="C10" s="25">
        <v>109</v>
      </c>
      <c r="D10" s="13">
        <f t="shared" si="0"/>
        <v>0.2575558475689882</v>
      </c>
      <c r="E10" s="26">
        <v>83</v>
      </c>
      <c r="F10" s="25">
        <v>75</v>
      </c>
      <c r="G10" s="1">
        <f t="shared" si="1"/>
        <v>0.21065989847715735</v>
      </c>
      <c r="H10" s="23">
        <f t="shared" si="2"/>
        <v>113</v>
      </c>
      <c r="I10" s="24">
        <f t="shared" si="3"/>
        <v>132.31024147812593</v>
      </c>
    </row>
    <row r="11" spans="1:9" ht="14.25">
      <c r="A11" s="15" t="s">
        <v>12</v>
      </c>
      <c r="B11" s="11">
        <v>12</v>
      </c>
      <c r="C11" s="12">
        <v>18</v>
      </c>
      <c r="D11" s="13">
        <f t="shared" si="0"/>
        <v>0.01576872536136662</v>
      </c>
      <c r="E11" s="11">
        <v>42</v>
      </c>
      <c r="F11" s="12">
        <v>38</v>
      </c>
      <c r="G11" s="1">
        <f t="shared" si="1"/>
        <v>0.1065989847715736</v>
      </c>
      <c r="H11" s="23">
        <f t="shared" si="2"/>
        <v>-30</v>
      </c>
      <c r="I11" s="24">
        <f t="shared" si="3"/>
        <v>42.04759208325727</v>
      </c>
    </row>
    <row r="12" spans="1:9" ht="14.25">
      <c r="A12" s="15" t="s">
        <v>13</v>
      </c>
      <c r="B12" s="11">
        <v>23</v>
      </c>
      <c r="C12" s="12">
        <v>26</v>
      </c>
      <c r="D12" s="13">
        <f t="shared" si="0"/>
        <v>0.030223390275952694</v>
      </c>
      <c r="E12" s="11">
        <v>46</v>
      </c>
      <c r="F12" s="12">
        <v>43</v>
      </c>
      <c r="G12" s="1">
        <f t="shared" si="1"/>
        <v>0.116751269035533</v>
      </c>
      <c r="H12" s="23">
        <f t="shared" si="2"/>
        <v>-23</v>
      </c>
      <c r="I12" s="24">
        <f t="shared" si="3"/>
        <v>50.24937810560445</v>
      </c>
    </row>
    <row r="13" spans="1:9" ht="14.25">
      <c r="A13" s="15"/>
      <c r="B13" s="11"/>
      <c r="C13" s="12"/>
      <c r="D13" s="12"/>
      <c r="E13" s="11"/>
      <c r="F13" s="12"/>
      <c r="G13" s="12"/>
      <c r="H13" s="11"/>
      <c r="I13" s="14"/>
    </row>
    <row r="14" spans="1:9" ht="14.25">
      <c r="A14" s="6" t="s">
        <v>28</v>
      </c>
      <c r="B14" s="7" t="s">
        <v>3</v>
      </c>
      <c r="C14" s="8" t="s">
        <v>4</v>
      </c>
      <c r="D14" s="8" t="s">
        <v>5</v>
      </c>
      <c r="E14" s="7" t="s">
        <v>3</v>
      </c>
      <c r="F14" s="8" t="s">
        <v>4</v>
      </c>
      <c r="G14" s="8" t="s">
        <v>5</v>
      </c>
      <c r="H14" s="7" t="s">
        <v>3</v>
      </c>
      <c r="I14" s="9" t="s">
        <v>4</v>
      </c>
    </row>
    <row r="15" spans="1:9" ht="14.25">
      <c r="A15" s="10" t="s">
        <v>33</v>
      </c>
      <c r="B15" s="11">
        <v>1072</v>
      </c>
      <c r="C15" s="12">
        <v>330</v>
      </c>
      <c r="D15" s="13">
        <f>B15/B$15</f>
        <v>1</v>
      </c>
      <c r="E15" s="11">
        <v>507</v>
      </c>
      <c r="F15" s="12">
        <v>195</v>
      </c>
      <c r="G15" s="1">
        <f>E15/E$15</f>
        <v>1</v>
      </c>
      <c r="H15" s="23">
        <f>B15-E15</f>
        <v>565</v>
      </c>
      <c r="I15" s="24">
        <f aca="true" t="shared" si="4" ref="I15:I22">((SQRT((C15/1.645)^2+(F15/1.645)^2)))*1.645</f>
        <v>383.3079701754191</v>
      </c>
    </row>
    <row r="16" spans="1:9" ht="14.25">
      <c r="A16" s="15" t="s">
        <v>14</v>
      </c>
      <c r="B16" s="11">
        <v>247</v>
      </c>
      <c r="C16" s="12">
        <v>183</v>
      </c>
      <c r="D16" s="13">
        <f aca="true" t="shared" si="5" ref="D16:D22">B16/B$15</f>
        <v>0.23041044776119404</v>
      </c>
      <c r="E16" s="11">
        <v>55</v>
      </c>
      <c r="F16" s="12">
        <v>51</v>
      </c>
      <c r="G16" s="1">
        <f aca="true" t="shared" si="6" ref="G16:G24">E16/E$15</f>
        <v>0.10848126232741617</v>
      </c>
      <c r="H16" s="23">
        <f aca="true" t="shared" si="7" ref="H16:H22">B16-E16</f>
        <v>192</v>
      </c>
      <c r="I16" s="24">
        <f t="shared" si="4"/>
        <v>189.97368238785077</v>
      </c>
    </row>
    <row r="17" spans="1:9" ht="14.25">
      <c r="A17" s="15" t="s">
        <v>15</v>
      </c>
      <c r="B17" s="11">
        <v>150</v>
      </c>
      <c r="C17" s="12">
        <v>142</v>
      </c>
      <c r="D17" s="13">
        <f t="shared" si="5"/>
        <v>0.13992537313432835</v>
      </c>
      <c r="E17" s="11">
        <v>68</v>
      </c>
      <c r="F17" s="12">
        <v>62</v>
      </c>
      <c r="G17" s="1">
        <f t="shared" si="6"/>
        <v>0.1341222879684418</v>
      </c>
      <c r="H17" s="23">
        <f t="shared" si="7"/>
        <v>82</v>
      </c>
      <c r="I17" s="24">
        <f t="shared" si="4"/>
        <v>154.9451515859725</v>
      </c>
    </row>
    <row r="18" spans="1:9" ht="14.25">
      <c r="A18" s="15" t="s">
        <v>16</v>
      </c>
      <c r="B18" s="11">
        <v>27</v>
      </c>
      <c r="C18" s="12">
        <v>45</v>
      </c>
      <c r="D18" s="13">
        <f t="shared" si="5"/>
        <v>0.025186567164179104</v>
      </c>
      <c r="E18" s="11">
        <v>32</v>
      </c>
      <c r="F18" s="12">
        <v>29</v>
      </c>
      <c r="G18" s="1">
        <f t="shared" si="6"/>
        <v>0.0631163708086785</v>
      </c>
      <c r="H18" s="23">
        <f t="shared" si="7"/>
        <v>-5</v>
      </c>
      <c r="I18" s="24">
        <f t="shared" si="4"/>
        <v>53.5350352572967</v>
      </c>
    </row>
    <row r="19" spans="1:9" ht="14.25">
      <c r="A19" s="15" t="s">
        <v>17</v>
      </c>
      <c r="B19" s="11">
        <v>193</v>
      </c>
      <c r="C19" s="12">
        <v>162</v>
      </c>
      <c r="D19" s="13">
        <f t="shared" si="5"/>
        <v>0.18003731343283583</v>
      </c>
      <c r="E19" s="11">
        <v>19</v>
      </c>
      <c r="F19" s="12">
        <v>17</v>
      </c>
      <c r="G19" s="1">
        <f t="shared" si="6"/>
        <v>0.03747534516765286</v>
      </c>
      <c r="H19" s="23">
        <f t="shared" si="7"/>
        <v>174</v>
      </c>
      <c r="I19" s="24">
        <f t="shared" si="4"/>
        <v>162.8895331198417</v>
      </c>
    </row>
    <row r="20" spans="1:9" ht="14.25">
      <c r="A20" s="15" t="s">
        <v>18</v>
      </c>
      <c r="B20" s="11">
        <v>196</v>
      </c>
      <c r="C20" s="12">
        <v>100</v>
      </c>
      <c r="D20" s="13">
        <f t="shared" si="5"/>
        <v>0.1828358208955224</v>
      </c>
      <c r="E20" s="11">
        <v>44</v>
      </c>
      <c r="F20" s="12">
        <v>37</v>
      </c>
      <c r="G20" s="1">
        <f t="shared" si="6"/>
        <v>0.08678500986193294</v>
      </c>
      <c r="H20" s="23">
        <f t="shared" si="7"/>
        <v>152</v>
      </c>
      <c r="I20" s="24">
        <f t="shared" si="4"/>
        <v>106.62551289442878</v>
      </c>
    </row>
    <row r="21" spans="1:9" ht="14.25">
      <c r="A21" s="15" t="s">
        <v>19</v>
      </c>
      <c r="B21" s="11">
        <v>33</v>
      </c>
      <c r="C21" s="12">
        <v>35</v>
      </c>
      <c r="D21" s="13">
        <f t="shared" si="5"/>
        <v>0.030783582089552237</v>
      </c>
      <c r="E21" s="11">
        <v>99</v>
      </c>
      <c r="F21" s="12">
        <v>75</v>
      </c>
      <c r="G21" s="1">
        <f t="shared" si="6"/>
        <v>0.1952662721893491</v>
      </c>
      <c r="H21" s="23">
        <f t="shared" si="7"/>
        <v>-66</v>
      </c>
      <c r="I21" s="24">
        <f t="shared" si="4"/>
        <v>82.76472678623423</v>
      </c>
    </row>
    <row r="22" spans="1:9" ht="14.25">
      <c r="A22" s="15" t="s">
        <v>20</v>
      </c>
      <c r="B22" s="11">
        <v>119</v>
      </c>
      <c r="C22" s="12">
        <v>90</v>
      </c>
      <c r="D22" s="13">
        <f t="shared" si="5"/>
        <v>0.11100746268656717</v>
      </c>
      <c r="E22" s="11">
        <v>66</v>
      </c>
      <c r="F22" s="12">
        <v>93</v>
      </c>
      <c r="G22" s="1">
        <f t="shared" si="6"/>
        <v>0.1301775147928994</v>
      </c>
      <c r="H22" s="23">
        <f t="shared" si="7"/>
        <v>53</v>
      </c>
      <c r="I22" s="24">
        <f t="shared" si="4"/>
        <v>129.41792766073794</v>
      </c>
    </row>
    <row r="23" spans="1:9" ht="14.25">
      <c r="A23" s="15" t="s">
        <v>21</v>
      </c>
      <c r="B23" s="11">
        <v>66</v>
      </c>
      <c r="C23" s="12">
        <v>56</v>
      </c>
      <c r="D23" s="13">
        <f>B23/B$15</f>
        <v>0.061567164179104475</v>
      </c>
      <c r="E23" s="11">
        <v>46</v>
      </c>
      <c r="F23" s="12">
        <v>50</v>
      </c>
      <c r="G23" s="1">
        <f t="shared" si="6"/>
        <v>0.09072978303747535</v>
      </c>
      <c r="H23" s="23">
        <f>B23-E23</f>
        <v>20</v>
      </c>
      <c r="I23" s="24">
        <f>((SQRT((C23/1.645)^2+(F23/1.645)^2)))*1.645</f>
        <v>75.07329751649382</v>
      </c>
    </row>
    <row r="24" spans="1:9" ht="14.25">
      <c r="A24" s="15" t="s">
        <v>22</v>
      </c>
      <c r="B24" s="11">
        <v>41</v>
      </c>
      <c r="C24" s="12">
        <v>67</v>
      </c>
      <c r="D24" s="13">
        <f>B24/B$15</f>
        <v>0.03824626865671642</v>
      </c>
      <c r="E24" s="11">
        <v>78</v>
      </c>
      <c r="F24" s="12">
        <v>111</v>
      </c>
      <c r="G24" s="1">
        <f t="shared" si="6"/>
        <v>0.15384615384615385</v>
      </c>
      <c r="H24" s="23">
        <f>B24-E24</f>
        <v>-37</v>
      </c>
      <c r="I24" s="24">
        <f>((SQRT((C24/1.645)^2+(F24/1.645)^2)))*1.645</f>
        <v>129.65338406690356</v>
      </c>
    </row>
    <row r="25" spans="1:9" ht="14.25">
      <c r="A25" s="16"/>
      <c r="B25" s="11"/>
      <c r="C25" s="12"/>
      <c r="D25" s="12"/>
      <c r="E25" s="11"/>
      <c r="F25" s="12"/>
      <c r="G25" s="14"/>
      <c r="H25" s="12"/>
      <c r="I25" s="1"/>
    </row>
    <row r="26" spans="1:9" ht="14.25">
      <c r="A26" s="6" t="s">
        <v>29</v>
      </c>
      <c r="B26" s="7" t="s">
        <v>3</v>
      </c>
      <c r="C26" s="8" t="s">
        <v>4</v>
      </c>
      <c r="D26" s="8" t="s">
        <v>5</v>
      </c>
      <c r="E26" s="7" t="s">
        <v>3</v>
      </c>
      <c r="F26" s="8" t="s">
        <v>4</v>
      </c>
      <c r="G26" s="8" t="s">
        <v>5</v>
      </c>
      <c r="H26" s="7" t="s">
        <v>3</v>
      </c>
      <c r="I26" s="9" t="s">
        <v>4</v>
      </c>
    </row>
    <row r="27" spans="1:9" ht="14.25">
      <c r="A27" s="10" t="s">
        <v>30</v>
      </c>
      <c r="B27" s="11">
        <v>1450</v>
      </c>
      <c r="C27" s="12">
        <v>281</v>
      </c>
      <c r="D27" s="13">
        <f>B27/B$27</f>
        <v>1</v>
      </c>
      <c r="E27" s="11">
        <v>622</v>
      </c>
      <c r="F27" s="12">
        <v>182</v>
      </c>
      <c r="G27" s="13">
        <f>E27/E$27</f>
        <v>1</v>
      </c>
      <c r="H27" s="23">
        <f>B27-E27</f>
        <v>828</v>
      </c>
      <c r="I27" s="24">
        <f>((SQRT((C27/1.645)^2+(F27/1.645)^2)))*1.645</f>
        <v>334.7909795678492</v>
      </c>
    </row>
    <row r="28" spans="1:9" ht="14.25">
      <c r="A28" s="15" t="s">
        <v>23</v>
      </c>
      <c r="B28" s="11">
        <v>285</v>
      </c>
      <c r="C28" s="12">
        <v>114</v>
      </c>
      <c r="D28" s="13">
        <f aca="true" t="shared" si="8" ref="D28:D36">B28/B$27</f>
        <v>0.19655172413793104</v>
      </c>
      <c r="E28" s="11">
        <v>96</v>
      </c>
      <c r="F28" s="12">
        <v>75</v>
      </c>
      <c r="G28" s="13">
        <f aca="true" t="shared" si="9" ref="G28:G36">E28/E$27</f>
        <v>0.15434083601286175</v>
      </c>
      <c r="H28" s="23">
        <f>B28-E28</f>
        <v>189</v>
      </c>
      <c r="I28" s="24">
        <f aca="true" t="shared" si="10" ref="I28:I36">((SQRT((C28/1.645)^2+(F28/1.645)^2)))*1.645</f>
        <v>136.4587849865299</v>
      </c>
    </row>
    <row r="29" spans="1:9" ht="14.25">
      <c r="A29" s="15" t="s">
        <v>24</v>
      </c>
      <c r="B29" s="11">
        <v>731</v>
      </c>
      <c r="C29" s="12">
        <v>216</v>
      </c>
      <c r="D29" s="13">
        <f t="shared" si="8"/>
        <v>0.5041379310344828</v>
      </c>
      <c r="E29" s="11">
        <v>129</v>
      </c>
      <c r="F29" s="12">
        <v>74</v>
      </c>
      <c r="G29" s="13">
        <f t="shared" si="9"/>
        <v>0.20739549839228297</v>
      </c>
      <c r="H29" s="23">
        <f aca="true" t="shared" si="11" ref="H29:H36">B29-E29</f>
        <v>602</v>
      </c>
      <c r="I29" s="24">
        <f t="shared" si="10"/>
        <v>228.32433072276814</v>
      </c>
    </row>
    <row r="30" spans="1:9" ht="14.25">
      <c r="A30" s="15" t="s">
        <v>15</v>
      </c>
      <c r="B30" s="11">
        <v>121</v>
      </c>
      <c r="C30" s="12">
        <v>70</v>
      </c>
      <c r="D30" s="13">
        <f t="shared" si="8"/>
        <v>0.08344827586206896</v>
      </c>
      <c r="E30" s="11">
        <v>82</v>
      </c>
      <c r="F30" s="12">
        <v>63</v>
      </c>
      <c r="G30" s="13">
        <f t="shared" si="9"/>
        <v>0.13183279742765272</v>
      </c>
      <c r="H30" s="23">
        <f t="shared" si="11"/>
        <v>39</v>
      </c>
      <c r="I30" s="24">
        <f t="shared" si="10"/>
        <v>94.17536832951598</v>
      </c>
    </row>
    <row r="31" spans="1:9" ht="14.25">
      <c r="A31" s="15" t="s">
        <v>16</v>
      </c>
      <c r="B31" s="11">
        <v>78</v>
      </c>
      <c r="C31" s="12">
        <v>59</v>
      </c>
      <c r="D31" s="13">
        <f t="shared" si="8"/>
        <v>0.05379310344827586</v>
      </c>
      <c r="E31" s="11">
        <v>99</v>
      </c>
      <c r="F31" s="12">
        <v>81</v>
      </c>
      <c r="G31" s="13">
        <f t="shared" si="9"/>
        <v>0.15916398713826366</v>
      </c>
      <c r="H31" s="23">
        <f t="shared" si="11"/>
        <v>-21</v>
      </c>
      <c r="I31" s="24">
        <f t="shared" si="10"/>
        <v>100.20977996183805</v>
      </c>
    </row>
    <row r="32" spans="1:9" ht="14.25">
      <c r="A32" s="15" t="s">
        <v>17</v>
      </c>
      <c r="B32" s="11">
        <v>63</v>
      </c>
      <c r="C32" s="12">
        <v>43</v>
      </c>
      <c r="D32" s="13">
        <f t="shared" si="8"/>
        <v>0.043448275862068966</v>
      </c>
      <c r="E32" s="11">
        <v>84</v>
      </c>
      <c r="F32" s="12">
        <v>73</v>
      </c>
      <c r="G32" s="13">
        <f t="shared" si="9"/>
        <v>0.13504823151125403</v>
      </c>
      <c r="H32" s="23">
        <f t="shared" si="11"/>
        <v>-21</v>
      </c>
      <c r="I32" s="24">
        <f t="shared" si="10"/>
        <v>84.72307831990054</v>
      </c>
    </row>
    <row r="33" spans="1:9" ht="14.25">
      <c r="A33" s="15" t="s">
        <v>18</v>
      </c>
      <c r="B33" s="11">
        <v>75</v>
      </c>
      <c r="C33" s="12">
        <v>61</v>
      </c>
      <c r="D33" s="13">
        <f t="shared" si="8"/>
        <v>0.05172413793103448</v>
      </c>
      <c r="E33" s="11">
        <v>3</v>
      </c>
      <c r="F33" s="12">
        <v>4</v>
      </c>
      <c r="G33" s="13">
        <f t="shared" si="9"/>
        <v>0.00482315112540193</v>
      </c>
      <c r="H33" s="23">
        <f t="shared" si="11"/>
        <v>72</v>
      </c>
      <c r="I33" s="24">
        <f t="shared" si="10"/>
        <v>61.13100686231169</v>
      </c>
    </row>
    <row r="34" spans="1:9" ht="14.25">
      <c r="A34" s="15" t="s">
        <v>25</v>
      </c>
      <c r="B34" s="11">
        <v>61</v>
      </c>
      <c r="C34" s="12">
        <v>60</v>
      </c>
      <c r="D34" s="13">
        <f t="shared" si="8"/>
        <v>0.04206896551724138</v>
      </c>
      <c r="E34" s="11">
        <v>0</v>
      </c>
      <c r="F34" s="12">
        <v>0</v>
      </c>
      <c r="G34" s="13">
        <f t="shared" si="9"/>
        <v>0</v>
      </c>
      <c r="H34" s="23">
        <f t="shared" si="11"/>
        <v>61</v>
      </c>
      <c r="I34" s="24">
        <f t="shared" si="10"/>
        <v>60.00000000000001</v>
      </c>
    </row>
    <row r="35" spans="1:9" ht="14.25">
      <c r="A35" s="15" t="s">
        <v>26</v>
      </c>
      <c r="B35" s="11">
        <v>0</v>
      </c>
      <c r="C35" s="12">
        <v>0</v>
      </c>
      <c r="D35" s="13">
        <f t="shared" si="8"/>
        <v>0</v>
      </c>
      <c r="E35" s="11">
        <v>43</v>
      </c>
      <c r="F35" s="12">
        <v>38</v>
      </c>
      <c r="G35" s="13">
        <f t="shared" si="9"/>
        <v>0.06913183279742766</v>
      </c>
      <c r="H35" s="23">
        <f t="shared" si="11"/>
        <v>-43</v>
      </c>
      <c r="I35" s="24">
        <f t="shared" si="10"/>
        <v>38</v>
      </c>
    </row>
    <row r="36" spans="1:9" ht="14.25">
      <c r="A36" s="15" t="s">
        <v>27</v>
      </c>
      <c r="B36" s="11">
        <v>36</v>
      </c>
      <c r="C36" s="12">
        <v>44</v>
      </c>
      <c r="D36" s="13">
        <f t="shared" si="8"/>
        <v>0.02482758620689655</v>
      </c>
      <c r="E36" s="11">
        <v>86</v>
      </c>
      <c r="F36" s="12">
        <v>69</v>
      </c>
      <c r="G36" s="13">
        <f t="shared" si="9"/>
        <v>0.1382636655948553</v>
      </c>
      <c r="H36" s="23">
        <f t="shared" si="11"/>
        <v>-50</v>
      </c>
      <c r="I36" s="24">
        <f t="shared" si="10"/>
        <v>81.83520025025905</v>
      </c>
    </row>
    <row r="37" spans="1:9" ht="14.25">
      <c r="A37" s="21"/>
      <c r="B37" s="17"/>
      <c r="C37" s="18"/>
      <c r="D37" s="18"/>
      <c r="E37" s="17"/>
      <c r="F37" s="18"/>
      <c r="G37" s="18"/>
      <c r="H37" s="17"/>
      <c r="I37" s="19"/>
    </row>
    <row r="38" ht="14.25">
      <c r="A38" s="20" t="s">
        <v>36</v>
      </c>
    </row>
    <row r="39" ht="14.25">
      <c r="A39" s="20" t="s">
        <v>31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B3" sqref="B3:I3"/>
    </sheetView>
  </sheetViews>
  <sheetFormatPr defaultColWidth="9.140625" defaultRowHeight="15"/>
  <cols>
    <col min="1" max="1" width="36.421875" style="22" customWidth="1"/>
    <col min="2" max="2" width="13.57421875" style="22" customWidth="1"/>
    <col min="3" max="4" width="10.7109375" style="22" customWidth="1"/>
    <col min="5" max="5" width="13.57421875" style="22" customWidth="1"/>
    <col min="6" max="7" width="10.7109375" style="22" customWidth="1"/>
    <col min="8" max="8" width="13.57421875" style="22" customWidth="1"/>
    <col min="9" max="9" width="10.7109375" style="22" customWidth="1"/>
    <col min="10" max="16384" width="8.8515625" style="22" customWidth="1"/>
  </cols>
  <sheetData>
    <row r="2" spans="1:9" ht="14.25">
      <c r="A2" s="32"/>
      <c r="B2" s="32"/>
      <c r="C2" s="32"/>
      <c r="D2" s="32"/>
      <c r="E2" s="32"/>
      <c r="F2" s="32"/>
      <c r="G2" s="32"/>
      <c r="H2" s="32"/>
      <c r="I2" s="32"/>
    </row>
    <row r="3" spans="1:9" ht="15">
      <c r="A3" s="3" t="str">
        <f>Intra!A3</f>
        <v>Allegany County</v>
      </c>
      <c r="B3" s="28" t="s">
        <v>37</v>
      </c>
      <c r="C3" s="28"/>
      <c r="D3" s="28"/>
      <c r="E3" s="28"/>
      <c r="F3" s="28"/>
      <c r="G3" s="28"/>
      <c r="H3" s="28"/>
      <c r="I3" s="28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29" t="s">
        <v>0</v>
      </c>
      <c r="C5" s="30"/>
      <c r="D5" s="31"/>
      <c r="E5" s="29" t="s">
        <v>1</v>
      </c>
      <c r="F5" s="30"/>
      <c r="G5" s="31"/>
      <c r="H5" s="29" t="s">
        <v>2</v>
      </c>
      <c r="I5" s="31"/>
    </row>
    <row r="6" spans="1:9" ht="14.25">
      <c r="A6" s="6" t="s">
        <v>7</v>
      </c>
      <c r="B6" s="7" t="s">
        <v>3</v>
      </c>
      <c r="C6" s="8" t="s">
        <v>4</v>
      </c>
      <c r="D6" s="8" t="s">
        <v>5</v>
      </c>
      <c r="E6" s="7" t="s">
        <v>3</v>
      </c>
      <c r="F6" s="8" t="s">
        <v>4</v>
      </c>
      <c r="G6" s="8" t="s">
        <v>5</v>
      </c>
      <c r="H6" s="7" t="s">
        <v>3</v>
      </c>
      <c r="I6" s="9" t="s">
        <v>4</v>
      </c>
    </row>
    <row r="7" spans="1:9" ht="14.25">
      <c r="A7" s="10" t="s">
        <v>8</v>
      </c>
      <c r="B7" s="25">
        <v>15</v>
      </c>
      <c r="C7" s="25">
        <v>12.529964086141668</v>
      </c>
      <c r="D7" s="13">
        <f aca="true" t="shared" si="0" ref="D7:D12">B7/B$7</f>
        <v>1</v>
      </c>
      <c r="E7" s="11">
        <v>0</v>
      </c>
      <c r="F7" s="12">
        <v>0</v>
      </c>
      <c r="G7" s="1">
        <v>0</v>
      </c>
      <c r="H7" s="23">
        <f aca="true" t="shared" si="1" ref="H7:H12">B7-E7</f>
        <v>15</v>
      </c>
      <c r="I7" s="24">
        <f aca="true" t="shared" si="2" ref="I7:I12">((SQRT((C7/1.645)^2+(F7/1.645)^2)))*1.645</f>
        <v>12.529964086141668</v>
      </c>
    </row>
    <row r="8" spans="1:9" ht="14.25">
      <c r="A8" s="15" t="s">
        <v>9</v>
      </c>
      <c r="B8" s="25">
        <v>6</v>
      </c>
      <c r="C8" s="25">
        <v>6</v>
      </c>
      <c r="D8" s="13">
        <f t="shared" si="0"/>
        <v>0.4</v>
      </c>
      <c r="E8" s="11">
        <v>0</v>
      </c>
      <c r="F8" s="12">
        <v>0</v>
      </c>
      <c r="G8" s="1">
        <v>0</v>
      </c>
      <c r="H8" s="23">
        <f t="shared" si="1"/>
        <v>6</v>
      </c>
      <c r="I8" s="24">
        <f t="shared" si="2"/>
        <v>6</v>
      </c>
    </row>
    <row r="9" spans="1:9" ht="14.25">
      <c r="A9" s="15" t="s">
        <v>10</v>
      </c>
      <c r="B9" s="11">
        <v>0</v>
      </c>
      <c r="C9" s="12">
        <v>0</v>
      </c>
      <c r="D9" s="13">
        <f>B9/B$7</f>
        <v>0</v>
      </c>
      <c r="E9" s="11">
        <v>0</v>
      </c>
      <c r="F9" s="12">
        <v>0</v>
      </c>
      <c r="G9" s="1">
        <v>0</v>
      </c>
      <c r="H9" s="23">
        <f t="shared" si="1"/>
        <v>0</v>
      </c>
      <c r="I9" s="24">
        <f>((SQRT((C9/1.645)^2+(F9/1.645)^2)))*1.645</f>
        <v>0</v>
      </c>
    </row>
    <row r="10" spans="1:9" ht="14.25">
      <c r="A10" s="15" t="s">
        <v>11</v>
      </c>
      <c r="B10" s="25">
        <v>9</v>
      </c>
      <c r="C10" s="25">
        <v>11</v>
      </c>
      <c r="D10" s="13">
        <f>B10/B$7</f>
        <v>0.6</v>
      </c>
      <c r="E10" s="11">
        <v>0</v>
      </c>
      <c r="F10" s="12">
        <v>0</v>
      </c>
      <c r="G10" s="1">
        <v>0</v>
      </c>
      <c r="H10" s="23">
        <f t="shared" si="1"/>
        <v>9</v>
      </c>
      <c r="I10" s="24">
        <f>((SQRT((C10/1.645)^2+(F10/1.645)^2)))*1.645</f>
        <v>11</v>
      </c>
    </row>
    <row r="11" spans="1:9" ht="14.25">
      <c r="A11" s="15" t="s">
        <v>12</v>
      </c>
      <c r="B11" s="11">
        <v>0</v>
      </c>
      <c r="C11" s="12">
        <v>0</v>
      </c>
      <c r="D11" s="13">
        <f t="shared" si="0"/>
        <v>0</v>
      </c>
      <c r="E11" s="11">
        <v>0</v>
      </c>
      <c r="F11" s="12">
        <v>0</v>
      </c>
      <c r="G11" s="1">
        <v>0</v>
      </c>
      <c r="H11" s="23">
        <f t="shared" si="1"/>
        <v>0</v>
      </c>
      <c r="I11" s="24">
        <f t="shared" si="2"/>
        <v>0</v>
      </c>
    </row>
    <row r="12" spans="1:9" ht="14.25">
      <c r="A12" s="15" t="s">
        <v>13</v>
      </c>
      <c r="B12" s="11">
        <v>0</v>
      </c>
      <c r="C12" s="12">
        <v>0</v>
      </c>
      <c r="D12" s="13">
        <f t="shared" si="0"/>
        <v>0</v>
      </c>
      <c r="E12" s="11">
        <v>0</v>
      </c>
      <c r="F12" s="12">
        <v>0</v>
      </c>
      <c r="G12" s="1">
        <v>0</v>
      </c>
      <c r="H12" s="23">
        <f t="shared" si="1"/>
        <v>0</v>
      </c>
      <c r="I12" s="24">
        <f t="shared" si="2"/>
        <v>0</v>
      </c>
    </row>
    <row r="13" spans="1:9" ht="14.25">
      <c r="A13" s="15"/>
      <c r="B13" s="11"/>
      <c r="C13" s="12"/>
      <c r="D13" s="12"/>
      <c r="E13" s="11"/>
      <c r="F13" s="12"/>
      <c r="G13" s="12"/>
      <c r="H13" s="11"/>
      <c r="I13" s="14"/>
    </row>
    <row r="14" spans="1:9" ht="14.25">
      <c r="A14" s="6" t="s">
        <v>28</v>
      </c>
      <c r="B14" s="7" t="s">
        <v>3</v>
      </c>
      <c r="C14" s="8" t="s">
        <v>4</v>
      </c>
      <c r="D14" s="8" t="s">
        <v>5</v>
      </c>
      <c r="E14" s="7" t="s">
        <v>3</v>
      </c>
      <c r="F14" s="8" t="s">
        <v>4</v>
      </c>
      <c r="G14" s="8" t="s">
        <v>5</v>
      </c>
      <c r="H14" s="7" t="s">
        <v>3</v>
      </c>
      <c r="I14" s="9" t="s">
        <v>4</v>
      </c>
    </row>
    <row r="15" spans="1:9" ht="14.25">
      <c r="A15" s="10" t="s">
        <v>33</v>
      </c>
      <c r="B15" s="11">
        <v>57</v>
      </c>
      <c r="C15" s="12">
        <v>32</v>
      </c>
      <c r="D15" s="13">
        <f>B15/B$15</f>
        <v>1</v>
      </c>
      <c r="E15" s="11">
        <v>0</v>
      </c>
      <c r="F15" s="12">
        <v>0</v>
      </c>
      <c r="G15" s="1">
        <v>0</v>
      </c>
      <c r="H15" s="23">
        <f>B15-E15</f>
        <v>57</v>
      </c>
      <c r="I15" s="24">
        <f aca="true" t="shared" si="3" ref="I15:I24">((SQRT((C15/1.645)^2+(F15/1.645)^2)))*1.645</f>
        <v>32</v>
      </c>
    </row>
    <row r="16" spans="1:9" ht="14.25">
      <c r="A16" s="15" t="s">
        <v>14</v>
      </c>
      <c r="B16" s="11">
        <v>5</v>
      </c>
      <c r="C16" s="12">
        <v>8</v>
      </c>
      <c r="D16" s="13">
        <f aca="true" t="shared" si="4" ref="D16:D24">B16/B$15</f>
        <v>0.08771929824561403</v>
      </c>
      <c r="E16" s="11">
        <v>0</v>
      </c>
      <c r="F16" s="12">
        <v>0</v>
      </c>
      <c r="G16" s="1">
        <v>0</v>
      </c>
      <c r="H16" s="23">
        <f aca="true" t="shared" si="5" ref="H16:H24">B16-E16</f>
        <v>5</v>
      </c>
      <c r="I16" s="24">
        <f t="shared" si="3"/>
        <v>8</v>
      </c>
    </row>
    <row r="17" spans="1:9" ht="14.25">
      <c r="A17" s="15" t="s">
        <v>15</v>
      </c>
      <c r="B17" s="11">
        <v>0</v>
      </c>
      <c r="C17" s="12">
        <v>0</v>
      </c>
      <c r="D17" s="13">
        <f t="shared" si="4"/>
        <v>0</v>
      </c>
      <c r="E17" s="11">
        <v>0</v>
      </c>
      <c r="F17" s="12">
        <v>0</v>
      </c>
      <c r="G17" s="1">
        <v>0</v>
      </c>
      <c r="H17" s="23">
        <f t="shared" si="5"/>
        <v>0</v>
      </c>
      <c r="I17" s="24">
        <f t="shared" si="3"/>
        <v>0</v>
      </c>
    </row>
    <row r="18" spans="1:9" ht="14.25">
      <c r="A18" s="15" t="s">
        <v>16</v>
      </c>
      <c r="B18" s="11">
        <v>3</v>
      </c>
      <c r="C18" s="12">
        <v>5</v>
      </c>
      <c r="D18" s="13">
        <f t="shared" si="4"/>
        <v>0.05263157894736842</v>
      </c>
      <c r="E18" s="11">
        <v>0</v>
      </c>
      <c r="F18" s="12">
        <v>0</v>
      </c>
      <c r="G18" s="1">
        <v>0</v>
      </c>
      <c r="H18" s="23">
        <f t="shared" si="5"/>
        <v>3</v>
      </c>
      <c r="I18" s="24">
        <f t="shared" si="3"/>
        <v>5</v>
      </c>
    </row>
    <row r="19" spans="1:9" ht="14.25">
      <c r="A19" s="15" t="s">
        <v>17</v>
      </c>
      <c r="B19" s="11">
        <v>0</v>
      </c>
      <c r="C19" s="12">
        <v>0</v>
      </c>
      <c r="D19" s="13">
        <f t="shared" si="4"/>
        <v>0</v>
      </c>
      <c r="E19" s="11">
        <v>0</v>
      </c>
      <c r="F19" s="12">
        <v>0</v>
      </c>
      <c r="G19" s="1">
        <v>0</v>
      </c>
      <c r="H19" s="23">
        <f t="shared" si="5"/>
        <v>0</v>
      </c>
      <c r="I19" s="24">
        <f t="shared" si="3"/>
        <v>0</v>
      </c>
    </row>
    <row r="20" spans="1:9" ht="14.25">
      <c r="A20" s="15" t="s">
        <v>18</v>
      </c>
      <c r="B20" s="11">
        <v>4</v>
      </c>
      <c r="C20" s="12">
        <v>7</v>
      </c>
      <c r="D20" s="13">
        <f t="shared" si="4"/>
        <v>0.07017543859649122</v>
      </c>
      <c r="E20" s="11">
        <v>0</v>
      </c>
      <c r="F20" s="12">
        <v>0</v>
      </c>
      <c r="G20" s="1">
        <v>0</v>
      </c>
      <c r="H20" s="23">
        <f t="shared" si="5"/>
        <v>4</v>
      </c>
      <c r="I20" s="24">
        <f t="shared" si="3"/>
        <v>7</v>
      </c>
    </row>
    <row r="21" spans="1:9" ht="14.25">
      <c r="A21" s="15" t="s">
        <v>19</v>
      </c>
      <c r="B21" s="11">
        <v>22</v>
      </c>
      <c r="C21" s="12">
        <v>21</v>
      </c>
      <c r="D21" s="13">
        <f t="shared" si="4"/>
        <v>0.38596491228070173</v>
      </c>
      <c r="E21" s="11">
        <v>0</v>
      </c>
      <c r="F21" s="12">
        <v>0</v>
      </c>
      <c r="G21" s="1">
        <v>0</v>
      </c>
      <c r="H21" s="23">
        <f t="shared" si="5"/>
        <v>22</v>
      </c>
      <c r="I21" s="24">
        <f t="shared" si="3"/>
        <v>21</v>
      </c>
    </row>
    <row r="22" spans="1:9" ht="14.25">
      <c r="A22" s="15" t="s">
        <v>20</v>
      </c>
      <c r="B22" s="11">
        <v>0</v>
      </c>
      <c r="C22" s="12">
        <v>0</v>
      </c>
      <c r="D22" s="13">
        <f t="shared" si="4"/>
        <v>0</v>
      </c>
      <c r="E22" s="11">
        <v>0</v>
      </c>
      <c r="F22" s="12">
        <v>0</v>
      </c>
      <c r="G22" s="1">
        <v>0</v>
      </c>
      <c r="H22" s="23">
        <f t="shared" si="5"/>
        <v>0</v>
      </c>
      <c r="I22" s="24">
        <f t="shared" si="3"/>
        <v>0</v>
      </c>
    </row>
    <row r="23" spans="1:9" ht="14.25">
      <c r="A23" s="15" t="s">
        <v>21</v>
      </c>
      <c r="B23" s="11">
        <v>0</v>
      </c>
      <c r="C23" s="12">
        <v>0</v>
      </c>
      <c r="D23" s="13">
        <f t="shared" si="4"/>
        <v>0</v>
      </c>
      <c r="E23" s="11">
        <v>0</v>
      </c>
      <c r="F23" s="12">
        <v>0</v>
      </c>
      <c r="G23" s="1">
        <v>0</v>
      </c>
      <c r="H23" s="23">
        <f t="shared" si="5"/>
        <v>0</v>
      </c>
      <c r="I23" s="24">
        <f t="shared" si="3"/>
        <v>0</v>
      </c>
    </row>
    <row r="24" spans="1:9" ht="14.25">
      <c r="A24" s="15" t="s">
        <v>22</v>
      </c>
      <c r="B24" s="11">
        <v>23</v>
      </c>
      <c r="C24" s="12">
        <v>21</v>
      </c>
      <c r="D24" s="13">
        <f t="shared" si="4"/>
        <v>0.40350877192982454</v>
      </c>
      <c r="E24" s="11">
        <v>0</v>
      </c>
      <c r="F24" s="12">
        <v>0</v>
      </c>
      <c r="G24" s="1">
        <v>0</v>
      </c>
      <c r="H24" s="23">
        <f t="shared" si="5"/>
        <v>23</v>
      </c>
      <c r="I24" s="24">
        <f t="shared" si="3"/>
        <v>21</v>
      </c>
    </row>
    <row r="25" spans="1:9" ht="14.25">
      <c r="A25" s="16"/>
      <c r="B25" s="11"/>
      <c r="C25" s="12"/>
      <c r="D25" s="12"/>
      <c r="E25" s="11"/>
      <c r="F25" s="12"/>
      <c r="G25" s="14"/>
      <c r="H25" s="12"/>
      <c r="I25" s="1"/>
    </row>
    <row r="26" spans="1:9" ht="14.25">
      <c r="A26" s="6" t="s">
        <v>29</v>
      </c>
      <c r="B26" s="7" t="s">
        <v>3</v>
      </c>
      <c r="C26" s="8" t="s">
        <v>4</v>
      </c>
      <c r="D26" s="8" t="s">
        <v>5</v>
      </c>
      <c r="E26" s="7" t="s">
        <v>3</v>
      </c>
      <c r="F26" s="8" t="s">
        <v>4</v>
      </c>
      <c r="G26" s="8" t="s">
        <v>5</v>
      </c>
      <c r="H26" s="7" t="s">
        <v>3</v>
      </c>
      <c r="I26" s="9" t="s">
        <v>4</v>
      </c>
    </row>
    <row r="27" spans="1:9" ht="14.25">
      <c r="A27" s="10" t="s">
        <v>30</v>
      </c>
      <c r="B27" s="11">
        <v>96</v>
      </c>
      <c r="C27" s="12">
        <v>49</v>
      </c>
      <c r="D27" s="13">
        <f>B27/B$27</f>
        <v>1</v>
      </c>
      <c r="E27" s="11">
        <v>0</v>
      </c>
      <c r="F27" s="12">
        <v>0</v>
      </c>
      <c r="G27" s="1">
        <v>0</v>
      </c>
      <c r="H27" s="23">
        <f>B27-E27</f>
        <v>96</v>
      </c>
      <c r="I27" s="24">
        <f>((SQRT((C27/1.645)^2+(F27/1.645)^2)))*1.645</f>
        <v>49</v>
      </c>
    </row>
    <row r="28" spans="1:9" ht="14.25">
      <c r="A28" s="15" t="s">
        <v>23</v>
      </c>
      <c r="B28" s="11">
        <v>49</v>
      </c>
      <c r="C28" s="12">
        <v>39</v>
      </c>
      <c r="D28" s="13">
        <f aca="true" t="shared" si="6" ref="D28:D36">B28/B$27</f>
        <v>0.5104166666666666</v>
      </c>
      <c r="E28" s="11">
        <v>0</v>
      </c>
      <c r="F28" s="12">
        <v>0</v>
      </c>
      <c r="G28" s="1">
        <v>0</v>
      </c>
      <c r="H28" s="23">
        <f>B28-E28</f>
        <v>49</v>
      </c>
      <c r="I28" s="24">
        <f aca="true" t="shared" si="7" ref="I28:I36">((SQRT((C28/1.645)^2+(F28/1.645)^2)))*1.645</f>
        <v>39</v>
      </c>
    </row>
    <row r="29" spans="1:9" ht="14.25">
      <c r="A29" s="15" t="s">
        <v>24</v>
      </c>
      <c r="B29" s="11">
        <v>32</v>
      </c>
      <c r="C29" s="12">
        <v>25</v>
      </c>
      <c r="D29" s="13">
        <f t="shared" si="6"/>
        <v>0.3333333333333333</v>
      </c>
      <c r="E29" s="11">
        <v>0</v>
      </c>
      <c r="F29" s="12">
        <v>0</v>
      </c>
      <c r="G29" s="1">
        <v>0</v>
      </c>
      <c r="H29" s="23">
        <f aca="true" t="shared" si="8" ref="H29:H36">B29-E29</f>
        <v>32</v>
      </c>
      <c r="I29" s="24">
        <f t="shared" si="7"/>
        <v>25</v>
      </c>
    </row>
    <row r="30" spans="1:9" ht="14.25">
      <c r="A30" s="15" t="s">
        <v>15</v>
      </c>
      <c r="B30" s="11">
        <v>0</v>
      </c>
      <c r="C30" s="12">
        <v>0</v>
      </c>
      <c r="D30" s="13">
        <f t="shared" si="6"/>
        <v>0</v>
      </c>
      <c r="E30" s="11">
        <v>0</v>
      </c>
      <c r="F30" s="12">
        <v>0</v>
      </c>
      <c r="G30" s="1">
        <v>0</v>
      </c>
      <c r="H30" s="23">
        <f t="shared" si="8"/>
        <v>0</v>
      </c>
      <c r="I30" s="24">
        <f t="shared" si="7"/>
        <v>0</v>
      </c>
    </row>
    <row r="31" spans="1:9" ht="14.25">
      <c r="A31" s="15" t="s">
        <v>16</v>
      </c>
      <c r="B31" s="11">
        <v>3</v>
      </c>
      <c r="C31" s="12">
        <v>5</v>
      </c>
      <c r="D31" s="13">
        <f t="shared" si="6"/>
        <v>0.03125</v>
      </c>
      <c r="E31" s="11">
        <v>0</v>
      </c>
      <c r="F31" s="12">
        <v>0</v>
      </c>
      <c r="G31" s="1">
        <v>0</v>
      </c>
      <c r="H31" s="23">
        <f t="shared" si="8"/>
        <v>3</v>
      </c>
      <c r="I31" s="24">
        <f t="shared" si="7"/>
        <v>5</v>
      </c>
    </row>
    <row r="32" spans="1:9" ht="14.25">
      <c r="A32" s="15" t="s">
        <v>17</v>
      </c>
      <c r="B32" s="11">
        <v>2</v>
      </c>
      <c r="C32" s="12">
        <v>4</v>
      </c>
      <c r="D32" s="13">
        <f t="shared" si="6"/>
        <v>0.020833333333333332</v>
      </c>
      <c r="E32" s="11">
        <v>0</v>
      </c>
      <c r="F32" s="12">
        <v>0</v>
      </c>
      <c r="G32" s="1">
        <v>0</v>
      </c>
      <c r="H32" s="23">
        <f t="shared" si="8"/>
        <v>2</v>
      </c>
      <c r="I32" s="24">
        <f t="shared" si="7"/>
        <v>4</v>
      </c>
    </row>
    <row r="33" spans="1:9" ht="14.25">
      <c r="A33" s="15" t="s">
        <v>18</v>
      </c>
      <c r="B33" s="11">
        <v>0</v>
      </c>
      <c r="C33" s="12">
        <v>0</v>
      </c>
      <c r="D33" s="13">
        <f t="shared" si="6"/>
        <v>0</v>
      </c>
      <c r="E33" s="11">
        <v>0</v>
      </c>
      <c r="F33" s="12">
        <v>0</v>
      </c>
      <c r="G33" s="1">
        <v>0</v>
      </c>
      <c r="H33" s="23">
        <f t="shared" si="8"/>
        <v>0</v>
      </c>
      <c r="I33" s="24">
        <f t="shared" si="7"/>
        <v>0</v>
      </c>
    </row>
    <row r="34" spans="1:9" ht="14.25">
      <c r="A34" s="15" t="s">
        <v>25</v>
      </c>
      <c r="B34" s="11">
        <v>7</v>
      </c>
      <c r="C34" s="12">
        <v>11</v>
      </c>
      <c r="D34" s="13">
        <f t="shared" si="6"/>
        <v>0.07291666666666667</v>
      </c>
      <c r="E34" s="11">
        <v>0</v>
      </c>
      <c r="F34" s="12">
        <v>0</v>
      </c>
      <c r="G34" s="1">
        <v>0</v>
      </c>
      <c r="H34" s="23">
        <f t="shared" si="8"/>
        <v>7</v>
      </c>
      <c r="I34" s="24">
        <f t="shared" si="7"/>
        <v>11</v>
      </c>
    </row>
    <row r="35" spans="1:9" ht="14.25">
      <c r="A35" s="15" t="s">
        <v>26</v>
      </c>
      <c r="B35" s="11">
        <v>0</v>
      </c>
      <c r="C35" s="12">
        <v>0</v>
      </c>
      <c r="D35" s="13">
        <f t="shared" si="6"/>
        <v>0</v>
      </c>
      <c r="E35" s="11">
        <v>0</v>
      </c>
      <c r="F35" s="12">
        <v>0</v>
      </c>
      <c r="G35" s="1">
        <v>0</v>
      </c>
      <c r="H35" s="23">
        <f t="shared" si="8"/>
        <v>0</v>
      </c>
      <c r="I35" s="24">
        <f t="shared" si="7"/>
        <v>0</v>
      </c>
    </row>
    <row r="36" spans="1:9" ht="14.25">
      <c r="A36" s="15" t="s">
        <v>27</v>
      </c>
      <c r="B36" s="11">
        <v>3</v>
      </c>
      <c r="C36" s="12">
        <v>5</v>
      </c>
      <c r="D36" s="13">
        <f t="shared" si="6"/>
        <v>0.03125</v>
      </c>
      <c r="E36" s="11">
        <v>0</v>
      </c>
      <c r="F36" s="12">
        <v>0</v>
      </c>
      <c r="G36" s="1">
        <v>0</v>
      </c>
      <c r="H36" s="23">
        <f t="shared" si="8"/>
        <v>3</v>
      </c>
      <c r="I36" s="24">
        <f t="shared" si="7"/>
        <v>5</v>
      </c>
    </row>
    <row r="37" spans="1:9" ht="14.25">
      <c r="A37" s="21"/>
      <c r="B37" s="17"/>
      <c r="C37" s="18"/>
      <c r="D37" s="18"/>
      <c r="E37" s="17"/>
      <c r="F37" s="18"/>
      <c r="G37" s="18"/>
      <c r="H37" s="17"/>
      <c r="I37" s="19"/>
    </row>
    <row r="38" ht="14.25">
      <c r="A38" s="20" t="s">
        <v>32</v>
      </c>
    </row>
    <row r="39" ht="14.25">
      <c r="A39" s="20" t="s">
        <v>31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2014-03-04T14:09:07Z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